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28680" yWindow="1605" windowWidth="29040" windowHeight="15840" firstSheet="2" activeTab="2"/>
  </bookViews>
  <sheets>
    <sheet name="Master" sheetId="1" state="hidden" r:id="rId1"/>
    <sheet name="DESTINATION" sheetId="3" state="hidden" r:id="rId2"/>
    <sheet name="Per-Diem Calculation" sheetId="2" r:id="rId3"/>
  </sheets>
  <calcPr calcId="162913"/>
</workbook>
</file>

<file path=xl/calcChain.xml><?xml version="1.0" encoding="utf-8"?>
<calcChain xmlns="http://schemas.openxmlformats.org/spreadsheetml/2006/main">
  <c r="G12" i="2" l="1"/>
  <c r="F12" i="2" l="1"/>
  <c r="H12" i="2"/>
  <c r="I12" i="2"/>
  <c r="G13" i="2"/>
  <c r="G16" i="2" s="1"/>
  <c r="G21" i="2" l="1"/>
  <c r="D13" i="2" l="1"/>
  <c r="E16" i="2" s="1"/>
  <c r="D456" i="3" l="1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I13" i="2"/>
  <c r="H13" i="2"/>
  <c r="F13" i="2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" i="1"/>
  <c r="I5" i="1"/>
  <c r="H16" i="2" l="1"/>
  <c r="H21" i="2" s="1"/>
  <c r="I16" i="2"/>
  <c r="I21" i="2" s="1"/>
  <c r="F16" i="2"/>
  <c r="E19" i="2"/>
  <c r="F21" i="2" l="1"/>
  <c r="E18" i="2"/>
  <c r="E17" i="2"/>
  <c r="E21" i="2" l="1"/>
  <c r="H23" i="2" l="1"/>
  <c r="G23" i="2"/>
  <c r="I23" i="2"/>
  <c r="F23" i="2"/>
</calcChain>
</file>

<file path=xl/sharedStrings.xml><?xml version="1.0" encoding="utf-8"?>
<sst xmlns="http://schemas.openxmlformats.org/spreadsheetml/2006/main" count="4798" uniqueCount="947">
  <si>
    <t>ID</t>
  </si>
  <si>
    <t>STATE</t>
  </si>
  <si>
    <t>DESTINATION</t>
  </si>
  <si>
    <t>SEASON BEGIN</t>
  </si>
  <si>
    <t>SEASON END</t>
  </si>
  <si>
    <t>AL</t>
  </si>
  <si>
    <t>Birmingham</t>
  </si>
  <si>
    <t>Jefferson</t>
  </si>
  <si>
    <t/>
  </si>
  <si>
    <t>Gulf Shores</t>
  </si>
  <si>
    <t>Baldwin</t>
  </si>
  <si>
    <t>October 1</t>
  </si>
  <si>
    <t>February 28</t>
  </si>
  <si>
    <t>March 1</t>
  </si>
  <si>
    <t>May 31</t>
  </si>
  <si>
    <t>June 1</t>
  </si>
  <si>
    <t>July 31</t>
  </si>
  <si>
    <t>August 1</t>
  </si>
  <si>
    <t>September 30</t>
  </si>
  <si>
    <t>Huntsville</t>
  </si>
  <si>
    <t>Madison</t>
  </si>
  <si>
    <t>Mobile</t>
  </si>
  <si>
    <t>December 31</t>
  </si>
  <si>
    <t>January 1</t>
  </si>
  <si>
    <t>March 31</t>
  </si>
  <si>
    <t>April 1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</si>
  <si>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</si>
  <si>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</si>
  <si>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</si>
  <si>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</si>
  <si>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</si>
  <si>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</si>
  <si>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</si>
  <si>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</si>
  <si>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</si>
  <si>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</si>
  <si>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</si>
  <si>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</si>
  <si>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</si>
  <si>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</si>
  <si>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January 31</t>
  </si>
  <si>
    <t>February 1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</si>
  <si>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</si>
  <si>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</si>
  <si>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</si>
  <si>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</si>
  <si>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</si>
  <si>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</si>
  <si>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</si>
  <si>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</si>
  <si>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</si>
  <si>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</si>
  <si>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</si>
  <si>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</si>
  <si>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</si>
  <si>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</si>
  <si>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Inyo / NAWS China Lake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</si>
  <si>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</si>
  <si>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</si>
  <si>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</si>
  <si>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</si>
  <si>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</si>
  <si>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</si>
  <si>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</si>
  <si>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</si>
  <si>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</si>
  <si>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June 30</t>
  </si>
  <si>
    <t>July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</si>
  <si>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</si>
  <si>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</si>
  <si>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</si>
  <si>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</si>
  <si>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</si>
  <si>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</si>
  <si>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</si>
  <si>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</si>
  <si>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</si>
  <si>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</si>
  <si>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</si>
  <si>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</si>
  <si>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</si>
  <si>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</si>
  <si>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</si>
  <si>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</si>
  <si>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</si>
  <si>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</si>
  <si>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</si>
  <si>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</si>
  <si>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</si>
  <si>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</si>
  <si>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</si>
  <si>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</si>
  <si>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</si>
  <si>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</si>
  <si>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</si>
  <si>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</si>
  <si>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</si>
  <si>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</si>
  <si>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</si>
  <si>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</si>
  <si>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</si>
  <si>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</si>
  <si>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</si>
  <si>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</si>
  <si>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</si>
  <si>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</si>
  <si>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</si>
  <si>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</si>
  <si>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</si>
  <si>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</si>
  <si>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</si>
  <si>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</si>
  <si>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</si>
  <si>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</si>
  <si>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</si>
  <si>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</si>
  <si>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</si>
  <si>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</si>
  <si>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</si>
  <si>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</si>
  <si>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</si>
  <si>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</si>
  <si>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</si>
  <si>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</si>
  <si>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</si>
  <si>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</si>
  <si>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</si>
  <si>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</si>
  <si>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</si>
  <si>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</si>
  <si>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</si>
  <si>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</si>
  <si>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</si>
  <si>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</si>
  <si>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</si>
  <si>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</si>
  <si>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</si>
  <si>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</si>
  <si>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</si>
  <si>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</si>
  <si>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</si>
  <si>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</si>
  <si>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</si>
  <si>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</si>
  <si>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</si>
  <si>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</si>
  <si>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</si>
  <si>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</si>
  <si>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</si>
  <si>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</si>
  <si>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</si>
  <si>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</si>
  <si>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</si>
  <si>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</si>
  <si>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</si>
  <si>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</si>
  <si>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</si>
  <si>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</si>
  <si>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</si>
  <si>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</si>
  <si>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</si>
  <si>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</si>
  <si>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</si>
  <si>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</si>
  <si>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</si>
  <si>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</si>
  <si>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</si>
  <si>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</si>
  <si>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</si>
  <si>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</si>
  <si>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</si>
  <si>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</si>
  <si>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</si>
  <si>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</si>
  <si>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</si>
  <si>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</si>
  <si>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</si>
  <si>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</si>
  <si>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</si>
  <si>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</si>
  <si>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</si>
  <si>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</si>
  <si>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</si>
  <si>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</si>
  <si>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</si>
  <si>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</si>
  <si>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</si>
  <si>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</si>
  <si>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</si>
  <si>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</si>
  <si>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</si>
  <si>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</si>
  <si>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</si>
  <si>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</si>
  <si>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</si>
  <si>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</si>
  <si>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</si>
  <si>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</si>
  <si>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</si>
  <si>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</si>
  <si>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</si>
  <si>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</si>
  <si>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</si>
  <si>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</si>
  <si>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</si>
  <si>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</si>
  <si>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</si>
  <si>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</si>
  <si>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</si>
  <si>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</si>
  <si>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</si>
  <si>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</si>
  <si>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</si>
  <si>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</si>
  <si>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</si>
  <si>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</si>
  <si>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</si>
  <si>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</si>
  <si>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</si>
  <si>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</si>
  <si>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</si>
  <si>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</si>
  <si>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</si>
  <si>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</si>
  <si>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</si>
  <si>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</si>
  <si>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</si>
  <si>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</si>
  <si>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</si>
  <si>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Ft. Wayne</t>
  </si>
  <si>
    <t>Allen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</si>
  <si>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</si>
  <si>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</si>
  <si>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</si>
  <si>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</si>
  <si>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</si>
  <si>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</si>
  <si>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</si>
  <si>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</si>
  <si>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</si>
  <si>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</si>
  <si>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</si>
  <si>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</si>
  <si>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</si>
  <si>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</si>
  <si>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</si>
  <si>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</si>
  <si>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</si>
  <si>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</si>
  <si>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</si>
  <si>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</si>
  <si>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</si>
  <si>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</si>
  <si>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</si>
  <si>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</si>
  <si>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</si>
  <si>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</si>
  <si>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</si>
  <si>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</si>
  <si>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</si>
  <si>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</si>
  <si>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</si>
  <si>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</si>
  <si>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</si>
  <si>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</si>
  <si>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</si>
  <si>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</si>
  <si>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</si>
  <si>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</si>
  <si>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</si>
  <si>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</si>
  <si>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</si>
  <si>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</si>
  <si>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</si>
  <si>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</si>
  <si>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</si>
  <si>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</si>
  <si>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</si>
  <si>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</si>
  <si>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</si>
  <si>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Cambridge / St. Michaels</t>
  </si>
  <si>
    <t>Dorchester / Talbot</t>
  </si>
  <si>
    <t>Centreville</t>
  </si>
  <si>
    <t>Queen Anne</t>
  </si>
  <si>
    <t>Columbia</t>
  </si>
  <si>
    <t>Howard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</si>
  <si>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</si>
  <si>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</si>
  <si>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</si>
  <si>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</si>
  <si>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</si>
  <si>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</si>
  <si>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</si>
  <si>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</si>
  <si>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</si>
  <si>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</si>
  <si>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</si>
  <si>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</si>
  <si>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</si>
  <si>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Grand Rapids</t>
  </si>
  <si>
    <t>Kent</t>
  </si>
  <si>
    <t>Holland</t>
  </si>
  <si>
    <t>Ottawa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</si>
  <si>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</si>
  <si>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</si>
  <si>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</si>
  <si>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</si>
  <si>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</si>
  <si>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</si>
  <si>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</si>
  <si>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</si>
  <si>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</si>
  <si>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</si>
  <si>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</si>
  <si>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</si>
  <si>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</si>
  <si>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</si>
  <si>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</si>
  <si>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</si>
  <si>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</si>
  <si>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</si>
  <si>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</si>
  <si>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</si>
  <si>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</si>
  <si>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</si>
  <si>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</si>
  <si>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</si>
  <si>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</si>
  <si>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</si>
  <si>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</si>
  <si>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</si>
  <si>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</si>
  <si>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</si>
  <si>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</si>
  <si>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</si>
  <si>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</si>
  <si>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</si>
  <si>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</si>
  <si>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</si>
  <si>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</si>
  <si>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</si>
  <si>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</si>
  <si>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</si>
  <si>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</si>
  <si>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</si>
  <si>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</si>
  <si>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</si>
  <si>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</si>
  <si>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</si>
  <si>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</si>
  <si>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</si>
  <si>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</si>
  <si>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</si>
  <si>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</si>
  <si>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</si>
  <si>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</si>
  <si>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</si>
  <si>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</si>
  <si>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</si>
  <si>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</si>
  <si>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</si>
  <si>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</si>
  <si>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</si>
  <si>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</si>
  <si>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</si>
  <si>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</si>
  <si>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</si>
  <si>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</si>
  <si>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</si>
  <si>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</si>
  <si>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</si>
  <si>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</si>
  <si>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</si>
  <si>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</si>
  <si>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</si>
  <si>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</si>
  <si>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</si>
  <si>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</si>
  <si>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</si>
  <si>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</si>
  <si>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</si>
  <si>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</si>
  <si>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</si>
  <si>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</si>
  <si>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</si>
  <si>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</si>
  <si>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</si>
  <si>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</si>
  <si>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</si>
  <si>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</si>
  <si>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</si>
  <si>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</si>
  <si>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</si>
  <si>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</si>
  <si>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</si>
  <si>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</si>
  <si>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</si>
  <si>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</si>
  <si>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</si>
  <si>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</si>
  <si>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</si>
  <si>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</si>
  <si>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</si>
  <si>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</si>
  <si>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</si>
  <si>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</si>
  <si>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</si>
  <si>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</si>
  <si>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</si>
  <si>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</si>
  <si>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</si>
  <si>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</si>
  <si>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</si>
  <si>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</si>
  <si>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</si>
  <si>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</si>
  <si>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</si>
  <si>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</si>
  <si>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</si>
  <si>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</si>
  <si>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</si>
  <si>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</si>
  <si>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</si>
  <si>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</si>
  <si>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</si>
  <si>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</si>
  <si>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</si>
  <si>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</si>
  <si>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</si>
  <si>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</si>
  <si>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</si>
  <si>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</si>
  <si>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</si>
  <si>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</si>
  <si>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</si>
  <si>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</si>
  <si>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</si>
  <si>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</si>
  <si>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</si>
  <si>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</si>
  <si>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</si>
  <si>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</si>
  <si>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</si>
  <si>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</si>
  <si>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</si>
  <si>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</si>
  <si>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</si>
  <si>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</si>
  <si>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</si>
  <si>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</si>
  <si>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</si>
  <si>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</si>
  <si>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Mentor</t>
  </si>
  <si>
    <t>Lake</t>
  </si>
  <si>
    <t>Sandusky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</si>
  <si>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</si>
  <si>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</si>
  <si>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</si>
  <si>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</si>
  <si>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</si>
  <si>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</si>
  <si>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</si>
  <si>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</si>
  <si>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</si>
  <si>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</si>
  <si>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</si>
  <si>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</si>
  <si>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</si>
  <si>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</si>
  <si>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</si>
  <si>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</si>
  <si>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</si>
  <si>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</si>
  <si>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</si>
  <si>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</si>
  <si>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</si>
  <si>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</si>
  <si>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</si>
  <si>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</si>
  <si>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</si>
  <si>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</si>
  <si>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</si>
  <si>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</si>
  <si>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</si>
  <si>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</si>
  <si>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</si>
  <si>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</si>
  <si>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</si>
  <si>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</si>
  <si>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</si>
  <si>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</si>
  <si>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</si>
  <si>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</si>
  <si>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</si>
  <si>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East Greenwich / Warwick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</si>
  <si>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</si>
  <si>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</si>
  <si>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</si>
  <si>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</si>
  <si>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</si>
  <si>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</si>
  <si>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</si>
  <si>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</si>
  <si>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</si>
  <si>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</si>
  <si>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</si>
  <si>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</si>
  <si>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</si>
  <si>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</si>
  <si>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</si>
  <si>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</si>
  <si>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</si>
  <si>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</si>
  <si>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</si>
  <si>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</si>
  <si>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</si>
  <si>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</si>
  <si>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</si>
  <si>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</si>
  <si>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</si>
  <si>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</si>
  <si>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</si>
  <si>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</si>
  <si>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</si>
  <si>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</si>
  <si>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</si>
  <si>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</si>
  <si>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</si>
  <si>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 xml:space="preserve">Dallas </t>
  </si>
  <si>
    <t>Galveston</t>
  </si>
  <si>
    <t>Houston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</si>
  <si>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</si>
  <si>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</si>
  <si>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</si>
  <si>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</si>
  <si>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</si>
  <si>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</si>
  <si>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</si>
  <si>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</si>
  <si>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</si>
  <si>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</si>
  <si>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</si>
  <si>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</si>
  <si>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</si>
  <si>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</si>
  <si>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</si>
  <si>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</si>
  <si>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</si>
  <si>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</si>
  <si>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</si>
  <si>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</si>
  <si>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</si>
  <si>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</si>
  <si>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</si>
  <si>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</si>
  <si>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</si>
  <si>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</si>
  <si>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</si>
  <si>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</si>
  <si>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</si>
  <si>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</si>
  <si>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</si>
  <si>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</si>
  <si>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</si>
  <si>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</si>
  <si>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</si>
  <si>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</si>
  <si>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</si>
  <si>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</si>
  <si>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</si>
  <si>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</si>
  <si>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</si>
  <si>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</si>
  <si>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</si>
  <si>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</si>
  <si>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</si>
  <si>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</si>
  <si>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</si>
  <si>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</si>
  <si>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</si>
  <si>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</si>
  <si>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</si>
  <si>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</si>
  <si>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</si>
  <si>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</si>
  <si>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</si>
  <si>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</si>
  <si>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</si>
  <si>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</si>
  <si>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</si>
  <si>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</si>
  <si>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</si>
  <si>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</si>
  <si>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</si>
  <si>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</si>
  <si>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Dane</t>
  </si>
  <si>
    <t>Milwaukee</t>
  </si>
  <si>
    <t>Sturgeon Bay</t>
  </si>
  <si>
    <t>Door</t>
  </si>
  <si>
    <t>Wisconsin Dells</t>
  </si>
  <si>
    <t>WV</t>
  </si>
  <si>
    <t>Charles Town</t>
  </si>
  <si>
    <t>Kanawha</t>
  </si>
  <si>
    <t>WY</t>
  </si>
  <si>
    <t>Cody</t>
  </si>
  <si>
    <t>Park</t>
  </si>
  <si>
    <t>Jackson / Pinedale</t>
  </si>
  <si>
    <t>Teton / Sublette</t>
  </si>
  <si>
    <t>COUNTY/LOCATION DEFINED</t>
  </si>
  <si>
    <t>Standard CONUS rate applies to all counties not specifically listed. Cities not listed may be located in a listed county.</t>
  </si>
  <si>
    <t>FY2024 Per Diem Rates - Effective October 1, 2023</t>
  </si>
  <si>
    <t>FY24 Lodging Rate</t>
  </si>
  <si>
    <t>FY24 M&amp;IE</t>
  </si>
  <si>
    <t>Equation Calculation Day 1-30</t>
  </si>
  <si>
    <t>Equation Calculation Day 31-180</t>
  </si>
  <si>
    <r>
      <t>T*(PD*DC</t>
    </r>
    <r>
      <rPr>
        <vertAlign val="subscript"/>
        <sz val="10"/>
        <rFont val="Arial"/>
        <family val="2"/>
      </rPr>
      <t>12+</t>
    </r>
    <r>
      <rPr>
        <sz val="10"/>
        <rFont val="Arial"/>
        <family val="2"/>
      </rPr>
      <t>(D</t>
    </r>
    <r>
      <rPr>
        <vertAlign val="subscript"/>
        <sz val="10"/>
        <rFont val="Arial"/>
        <family val="2"/>
      </rPr>
      <t>12+</t>
    </r>
    <r>
      <rPr>
        <sz val="10"/>
        <rFont val="Arial"/>
        <family val="2"/>
      </rPr>
      <t>)+PD*DC</t>
    </r>
    <r>
      <rPr>
        <vertAlign val="subscript"/>
        <sz val="10"/>
        <rFont val="Arial"/>
        <family val="2"/>
      </rPr>
      <t>11-</t>
    </r>
    <r>
      <rPr>
        <sz val="10"/>
        <rFont val="Arial"/>
        <family val="2"/>
      </rPr>
      <t>(D</t>
    </r>
    <r>
      <rPr>
        <vertAlign val="subscript"/>
        <sz val="10"/>
        <rFont val="Arial"/>
        <family val="2"/>
      </rPr>
      <t>11-</t>
    </r>
    <r>
      <rPr>
        <sz val="10"/>
        <rFont val="Arial"/>
        <family val="2"/>
      </rPr>
      <t>))</t>
    </r>
  </si>
  <si>
    <r>
      <t>T(PD*DC</t>
    </r>
    <r>
      <rPr>
        <vertAlign val="subscript"/>
        <sz val="10"/>
        <rFont val="Arial"/>
        <family val="2"/>
      </rPr>
      <t>12+</t>
    </r>
    <r>
      <rPr>
        <b/>
        <vertAlign val="subscript"/>
        <sz val="10"/>
        <rFont val="Arial"/>
        <family val="2"/>
      </rPr>
      <t>B</t>
    </r>
    <r>
      <rPr>
        <sz val="10"/>
        <rFont val="Arial"/>
        <family val="2"/>
      </rPr>
      <t>(D</t>
    </r>
    <r>
      <rPr>
        <vertAlign val="subscript"/>
        <sz val="10"/>
        <rFont val="Arial"/>
        <family val="2"/>
      </rPr>
      <t>12+</t>
    </r>
    <r>
      <rPr>
        <sz val="10"/>
        <rFont val="Arial"/>
        <family val="2"/>
      </rPr>
      <t>)+PD*DC</t>
    </r>
    <r>
      <rPr>
        <vertAlign val="subscript"/>
        <sz val="10"/>
        <rFont val="Arial"/>
        <family val="2"/>
      </rPr>
      <t>11-B</t>
    </r>
    <r>
      <rPr>
        <sz val="10"/>
        <rFont val="Arial"/>
        <family val="2"/>
      </rPr>
      <t>(D</t>
    </r>
    <r>
      <rPr>
        <vertAlign val="subscript"/>
        <sz val="10"/>
        <rFont val="Arial"/>
        <family val="2"/>
      </rPr>
      <t>11-</t>
    </r>
    <r>
      <rPr>
        <sz val="10"/>
        <rFont val="Arial"/>
        <family val="2"/>
      </rPr>
      <t>))</t>
    </r>
  </si>
  <si>
    <t>TAD Location</t>
  </si>
  <si>
    <t>AL - Birmingham</t>
  </si>
  <si>
    <t>STATE + DESTINATION</t>
  </si>
  <si>
    <t>AL - Gulf Shores</t>
  </si>
  <si>
    <t>AL - Huntsville</t>
  </si>
  <si>
    <t>AL - Mobile</t>
  </si>
  <si>
    <t>AR - Hot Springs</t>
  </si>
  <si>
    <t>AZ - Grand Canyon / Flagstaff</t>
  </si>
  <si>
    <t>AZ - Kayenta</t>
  </si>
  <si>
    <t>AZ - Phoenix / Scottsdale</t>
  </si>
  <si>
    <t>AZ - Sedona</t>
  </si>
  <si>
    <t>AZ - Tucson</t>
  </si>
  <si>
    <t>CA - Antioch / Brentwood / Concord</t>
  </si>
  <si>
    <t>CA - Bakersfield / Ridgecrest</t>
  </si>
  <si>
    <t>CA - Barstow / Ontario / Victorville</t>
  </si>
  <si>
    <t>CA - Death Valley</t>
  </si>
  <si>
    <t>CA - Eureka / Arcata / McKinleyville</t>
  </si>
  <si>
    <t>CA - Fresno</t>
  </si>
  <si>
    <t>CA - Los Angeles</t>
  </si>
  <si>
    <t>CA - Mammoth Lakes</t>
  </si>
  <si>
    <t>CA - Mill Valley / San Rafael / Novato</t>
  </si>
  <si>
    <t>CA - Monterey</t>
  </si>
  <si>
    <t>CA - Napa</t>
  </si>
  <si>
    <t>CA - Oakhurst</t>
  </si>
  <si>
    <t>CA - Oakland</t>
  </si>
  <si>
    <t>CA - Palm Springs</t>
  </si>
  <si>
    <t>CA - Point Arena / Gualala</t>
  </si>
  <si>
    <t>CA - Sacramento</t>
  </si>
  <si>
    <t>CA - San Diego</t>
  </si>
  <si>
    <t>CA - San Francisco</t>
  </si>
  <si>
    <t>CA - San Luis Obispo</t>
  </si>
  <si>
    <t>CA - San Mateo / Foster City / Belmont</t>
  </si>
  <si>
    <t>CA - Santa Barbara</t>
  </si>
  <si>
    <t>CA - Santa Cruz</t>
  </si>
  <si>
    <t xml:space="preserve">CA - Santa Monica </t>
  </si>
  <si>
    <t>CA - Santa Rosa</t>
  </si>
  <si>
    <t>CA - South Lake Tahoe</t>
  </si>
  <si>
    <t xml:space="preserve">CA - Stockton </t>
  </si>
  <si>
    <t>CA - Sunnyvale / Palo Alto / San Jose</t>
  </si>
  <si>
    <t>CA - Tahoe City</t>
  </si>
  <si>
    <t>CA - Truckee</t>
  </si>
  <si>
    <t>CA - Visalia</t>
  </si>
  <si>
    <t>CA - West Sacramento / Davis</t>
  </si>
  <si>
    <t>CA - Yosemite National Park</t>
  </si>
  <si>
    <t>CO - Aspen</t>
  </si>
  <si>
    <t>CO - Boulder / Broomfield</t>
  </si>
  <si>
    <t>CO - Colorado Springs</t>
  </si>
  <si>
    <t>CO - Cortez</t>
  </si>
  <si>
    <t>CO - Crested Butte / Gunnison</t>
  </si>
  <si>
    <t>CO - Denver / Aurora</t>
  </si>
  <si>
    <t xml:space="preserve">CO - Douglas </t>
  </si>
  <si>
    <t>CO - Durango</t>
  </si>
  <si>
    <t>CO - Fort Collins / Loveland</t>
  </si>
  <si>
    <t>CO - Grand Lake</t>
  </si>
  <si>
    <t>CO - Montrose</t>
  </si>
  <si>
    <t>CO - Silverthorne / Breckenridge</t>
  </si>
  <si>
    <t>CO - Steamboat Springs</t>
  </si>
  <si>
    <t>CO - Telluride</t>
  </si>
  <si>
    <t>CO - Vail</t>
  </si>
  <si>
    <t>CT - Bridgeport / Danbury</t>
  </si>
  <si>
    <t>CT - Hartford</t>
  </si>
  <si>
    <t>CT - New Haven</t>
  </si>
  <si>
    <t>CT - New London / Groton</t>
  </si>
  <si>
    <t>DC - District of Columbia</t>
  </si>
  <si>
    <t>DE - Lewes</t>
  </si>
  <si>
    <t>DE - Wilmington</t>
  </si>
  <si>
    <t>FL - Boca Raton / Delray Beach / Jupiter</t>
  </si>
  <si>
    <t>FL - Bradenton</t>
  </si>
  <si>
    <t>FL - Cocoa Beach</t>
  </si>
  <si>
    <t>FL - Daytona Beach</t>
  </si>
  <si>
    <t>FL - Fort Lauderdale</t>
  </si>
  <si>
    <t>FL - Fort Myers</t>
  </si>
  <si>
    <t>FL - Fort Walton Beach / De Funiak Springs</t>
  </si>
  <si>
    <t>FL - Gulf Breeze</t>
  </si>
  <si>
    <t>FL - Key West</t>
  </si>
  <si>
    <t>FL - Miami</t>
  </si>
  <si>
    <t>FL - Naples</t>
  </si>
  <si>
    <t>FL - Orlando</t>
  </si>
  <si>
    <t>FL - Panama City</t>
  </si>
  <si>
    <t xml:space="preserve">FL - Pensacola </t>
  </si>
  <si>
    <t>FL - Punta Gorda</t>
  </si>
  <si>
    <t>FL - Sarasota</t>
  </si>
  <si>
    <t>FL - Sebring</t>
  </si>
  <si>
    <t>FL - St. Augustine</t>
  </si>
  <si>
    <t>FL - Stuart</t>
  </si>
  <si>
    <t>FL - Tallahassee</t>
  </si>
  <si>
    <t>FL - Tampa / St. Petersburg</t>
  </si>
  <si>
    <t>FL - Vero Beach</t>
  </si>
  <si>
    <t>GA - Athens</t>
  </si>
  <si>
    <t>GA - Atlanta</t>
  </si>
  <si>
    <t>GA - Augusta</t>
  </si>
  <si>
    <t>GA - Jekyll Island / Brunswick</t>
  </si>
  <si>
    <t>GA - Marietta</t>
  </si>
  <si>
    <t>GA - Savannah</t>
  </si>
  <si>
    <t>IA - Dallas</t>
  </si>
  <si>
    <t>IA - Des Moines</t>
  </si>
  <si>
    <t>ID - Boise</t>
  </si>
  <si>
    <t>ID - Coeur d'Alene</t>
  </si>
  <si>
    <t>ID - Sun Valley / Ketchum</t>
  </si>
  <si>
    <t>IL - Bolingbrook / Romeoville / Lemont</t>
  </si>
  <si>
    <t>IL - Chicago</t>
  </si>
  <si>
    <t>IL - East St. Louis / O'Fallon / Fairview Heights</t>
  </si>
  <si>
    <t>IL - Oak Brook Terrace</t>
  </si>
  <si>
    <t xml:space="preserve">IN - Bloomington </t>
  </si>
  <si>
    <t>IN - Ft. Wayne</t>
  </si>
  <si>
    <t>IN - Indianapolis / Carmel</t>
  </si>
  <si>
    <t>IN - Lafayette / West Lafayette</t>
  </si>
  <si>
    <t>KS - Kansas City / Overland Park</t>
  </si>
  <si>
    <t>KY - Boone</t>
  </si>
  <si>
    <t>KY - Kenton</t>
  </si>
  <si>
    <t>KY - Lexington</t>
  </si>
  <si>
    <t>KY - Louisville</t>
  </si>
  <si>
    <t>LA - Alexandria / Leesville / Natchitoches</t>
  </si>
  <si>
    <t>LA - New Orleans</t>
  </si>
  <si>
    <t>MA - Andover</t>
  </si>
  <si>
    <t>MA - Boston / Cambridge</t>
  </si>
  <si>
    <t>MA - Burlington / Woburn</t>
  </si>
  <si>
    <t>MA - Falmouth</t>
  </si>
  <si>
    <t>MA - Hyannis</t>
  </si>
  <si>
    <t>MA - Martha's Vineyard</t>
  </si>
  <si>
    <t>MA - Nantucket</t>
  </si>
  <si>
    <t>MA - Northampton</t>
  </si>
  <si>
    <t>MA - Pittsfield</t>
  </si>
  <si>
    <t>MA - Plymouth / Taunton / New Bedford</t>
  </si>
  <si>
    <t>MA - Quincy</t>
  </si>
  <si>
    <t>MA - Springfield</t>
  </si>
  <si>
    <t>MA - Worcester</t>
  </si>
  <si>
    <t>MD - Aberdeen / Bel Air / Belcamp</t>
  </si>
  <si>
    <t>MD - Annapolis</t>
  </si>
  <si>
    <t>MD - Baltimore City</t>
  </si>
  <si>
    <t>MD - Cambridge / St. Michaels</t>
  </si>
  <si>
    <t>MD - Centreville</t>
  </si>
  <si>
    <t>MD - Columbia</t>
  </si>
  <si>
    <t>MD - Ocean City</t>
  </si>
  <si>
    <t>ME - Bar Harbor / Rockport</t>
  </si>
  <si>
    <t>ME - Kennebunk / Kittery / Sanford</t>
  </si>
  <si>
    <t>ME - Portland</t>
  </si>
  <si>
    <t>MI - Ann Arbor</t>
  </si>
  <si>
    <t>MI - Detroit</t>
  </si>
  <si>
    <t>MI - Grand Rapids</t>
  </si>
  <si>
    <t>MI - Holland</t>
  </si>
  <si>
    <t>MI - Mackinac Island</t>
  </si>
  <si>
    <t>MI - Midland</t>
  </si>
  <si>
    <t>MI - Muskegon</t>
  </si>
  <si>
    <t>MI - Petoskey</t>
  </si>
  <si>
    <t xml:space="preserve">MI - Pontiac / Auburn Hills </t>
  </si>
  <si>
    <t>MI - South Haven</t>
  </si>
  <si>
    <t>MI - Traverse City</t>
  </si>
  <si>
    <t>MN - Duluth</t>
  </si>
  <si>
    <t>MN - Minneapolis / St. Paul</t>
  </si>
  <si>
    <t>MN - Rochester</t>
  </si>
  <si>
    <t>MO - Kansas City</t>
  </si>
  <si>
    <t>MO - St. Louis</t>
  </si>
  <si>
    <t>MS - Oxford</t>
  </si>
  <si>
    <t>MS - Southaven</t>
  </si>
  <si>
    <t xml:space="preserve">MS - Starkville </t>
  </si>
  <si>
    <t>MT - Big Sky / West Yellowstone/Gardiner</t>
  </si>
  <si>
    <t>MT - Helena</t>
  </si>
  <si>
    <t>MT - Kalispell/Whitefish</t>
  </si>
  <si>
    <t>MT - Missoula</t>
  </si>
  <si>
    <t xml:space="preserve">NC - Asheville </t>
  </si>
  <si>
    <t>NC - Atlantic Beach / Morehead City</t>
  </si>
  <si>
    <t>NC - Chapel Hill</t>
  </si>
  <si>
    <t>NC - Charlotte</t>
  </si>
  <si>
    <t>NC - Durham</t>
  </si>
  <si>
    <t>NC - Fayetteville</t>
  </si>
  <si>
    <t>NC - Greensboro</t>
  </si>
  <si>
    <t>NC - Kill Devil Hills</t>
  </si>
  <si>
    <t>NC - Raleigh</t>
  </si>
  <si>
    <t>NC - Wilmington</t>
  </si>
  <si>
    <t>NE - Omaha</t>
  </si>
  <si>
    <t>NH - Concord</t>
  </si>
  <si>
    <t>NH - Conway</t>
  </si>
  <si>
    <t>NH - Durham</t>
  </si>
  <si>
    <t>NH - Laconia</t>
  </si>
  <si>
    <t>NH - Lebanon / Lincoln / West Lebanon</t>
  </si>
  <si>
    <t>NH - Manchester</t>
  </si>
  <si>
    <t>NH - Portsmouth</t>
  </si>
  <si>
    <t>NJ - Cherry Hill / Moorestown</t>
  </si>
  <si>
    <t>NJ - Eatontown / Freehold</t>
  </si>
  <si>
    <t>NJ - Edison / Piscataway</t>
  </si>
  <si>
    <t>NJ - Flemington</t>
  </si>
  <si>
    <t>NJ - Newark</t>
  </si>
  <si>
    <t>NJ - Parsippany</t>
  </si>
  <si>
    <t>NJ - Princeton / Trenton</t>
  </si>
  <si>
    <t>NJ - Somerset</t>
  </si>
  <si>
    <t>NJ - Springfield / Cranford / New Providence</t>
  </si>
  <si>
    <t>NJ - Toms River</t>
  </si>
  <si>
    <t>NM - Albuquerque</t>
  </si>
  <si>
    <t>NM - Carlsbad</t>
  </si>
  <si>
    <t>NM - Santa Fe</t>
  </si>
  <si>
    <t>NM - Taos</t>
  </si>
  <si>
    <t>NV - Incline Village / Reno / Sparks</t>
  </si>
  <si>
    <t>NV - Las Vegas</t>
  </si>
  <si>
    <t>NY - Albany</t>
  </si>
  <si>
    <t>NY - Binghamton</t>
  </si>
  <si>
    <t>NY - Buffalo</t>
  </si>
  <si>
    <t>NY - Floral Park / Garden City / Great Neck</t>
  </si>
  <si>
    <t>NY - Glens Falls</t>
  </si>
  <si>
    <t>NY - Ithaca</t>
  </si>
  <si>
    <t>NY - Kingston</t>
  </si>
  <si>
    <t>NY - Lake Placid</t>
  </si>
  <si>
    <t>NY - New York City</t>
  </si>
  <si>
    <t>NY - Niagara Falls</t>
  </si>
  <si>
    <t>NY - Nyack / Palisades</t>
  </si>
  <si>
    <t>NY - Poughkeepsie</t>
  </si>
  <si>
    <t>NY - Riverhead / Ronkonkoma / Melville</t>
  </si>
  <si>
    <t>NY - Rochester</t>
  </si>
  <si>
    <t>NY - Saratoga Springs / Schenectady</t>
  </si>
  <si>
    <t>NY - Syracuse / Oswego</t>
  </si>
  <si>
    <t>NY - Tarrytown / White Plains / New Rochelle</t>
  </si>
  <si>
    <t xml:space="preserve">NY - Troy </t>
  </si>
  <si>
    <t>NY - West Point</t>
  </si>
  <si>
    <t>OH - Canton</t>
  </si>
  <si>
    <t>OH - Cincinnati</t>
  </si>
  <si>
    <t>OH - Cleveland</t>
  </si>
  <si>
    <t>OH - Columbus</t>
  </si>
  <si>
    <t>OH - Dayton / Fairborn</t>
  </si>
  <si>
    <t>OH - Hamilton</t>
  </si>
  <si>
    <t>OH - Mentor</t>
  </si>
  <si>
    <t>OH - Sandusky</t>
  </si>
  <si>
    <t>OK - Oklahoma City</t>
  </si>
  <si>
    <t>OR - Beaverton</t>
  </si>
  <si>
    <t>OR - Bend</t>
  </si>
  <si>
    <t>OR - Clackamas</t>
  </si>
  <si>
    <t>OR - Eugene / Florence</t>
  </si>
  <si>
    <t>OR - Lincoln City</t>
  </si>
  <si>
    <t>OR - Portland</t>
  </si>
  <si>
    <t>OR - Seaside</t>
  </si>
  <si>
    <t>PA - Allentown / Easton / Bethlehem</t>
  </si>
  <si>
    <t>PA - Bucks</t>
  </si>
  <si>
    <t>PA - Chester / Radnor / Essington</t>
  </si>
  <si>
    <t>PA - Gettysburg</t>
  </si>
  <si>
    <t>PA - Harrisburg</t>
  </si>
  <si>
    <t>PA - Hershey</t>
  </si>
  <si>
    <t>PA - Lancaster</t>
  </si>
  <si>
    <t>PA - Malvern / Frazer / Berwyn</t>
  </si>
  <si>
    <t>PA - Montgomery</t>
  </si>
  <si>
    <t>PA - Philadelphia</t>
  </si>
  <si>
    <t>PA - Pittsburgh</t>
  </si>
  <si>
    <t>PA - Reading</t>
  </si>
  <si>
    <t xml:space="preserve">PA - State College </t>
  </si>
  <si>
    <t>RI - East Greenwich / Warwick</t>
  </si>
  <si>
    <t>RI - Jamestown / Middletown / Newport</t>
  </si>
  <si>
    <t>RI - Providence / Bristol</t>
  </si>
  <si>
    <t>SC - Charleston</t>
  </si>
  <si>
    <t>SC - Columbia</t>
  </si>
  <si>
    <t>SC - Hilton Head</t>
  </si>
  <si>
    <t>SC - Myrtle Beach</t>
  </si>
  <si>
    <t xml:space="preserve">SD - Deadwood / Spearfish </t>
  </si>
  <si>
    <t>SD - Hot Springs</t>
  </si>
  <si>
    <t>SD - Rapid City</t>
  </si>
  <si>
    <t>TN - Brentwood / Franklin</t>
  </si>
  <si>
    <t xml:space="preserve">TN - Chattanooga </t>
  </si>
  <si>
    <t>TN - Knoxville</t>
  </si>
  <si>
    <t>TN - Memphis</t>
  </si>
  <si>
    <t>TN - Nashville</t>
  </si>
  <si>
    <t>TX - Arlington / Fort Worth / Grapevine</t>
  </si>
  <si>
    <t>TX - Austin</t>
  </si>
  <si>
    <t>TX - Big Spring</t>
  </si>
  <si>
    <t>TX - Dallas</t>
  </si>
  <si>
    <t>TX - Galveston</t>
  </si>
  <si>
    <t>TX - Houston</t>
  </si>
  <si>
    <t>TX - Midland / Odessa</t>
  </si>
  <si>
    <t>TX - Pecos</t>
  </si>
  <si>
    <t>TX - Plano</t>
  </si>
  <si>
    <t>TX - San Antonio</t>
  </si>
  <si>
    <t>TX - South Padre Island</t>
  </si>
  <si>
    <t>TX - Waco</t>
  </si>
  <si>
    <t>UT - Moab</t>
  </si>
  <si>
    <t>UT - Park City</t>
  </si>
  <si>
    <t>UT - Provo</t>
  </si>
  <si>
    <t>UT - Salt Lake City</t>
  </si>
  <si>
    <t>VA - Blacksburg</t>
  </si>
  <si>
    <t>VA - Charlottesville</t>
  </si>
  <si>
    <t>VA - Loudoun</t>
  </si>
  <si>
    <t>VA - Lynchburg</t>
  </si>
  <si>
    <t>VA - Richmond</t>
  </si>
  <si>
    <t>VA - Roanoke</t>
  </si>
  <si>
    <t>VA - Virginia Beach</t>
  </si>
  <si>
    <t>VA - Wallops Island</t>
  </si>
  <si>
    <t>VA - Williamsburg / York</t>
  </si>
  <si>
    <t>VT - Burlington</t>
  </si>
  <si>
    <t>VT - Manchester</t>
  </si>
  <si>
    <t>VT - Montpelier</t>
  </si>
  <si>
    <t xml:space="preserve">VT - Stowe </t>
  </si>
  <si>
    <t>VT - White River Junction</t>
  </si>
  <si>
    <t>WA - Everett / Lynnwood</t>
  </si>
  <si>
    <t>WA - Ocean Shores</t>
  </si>
  <si>
    <t>WA - Olympia / Tumwater</t>
  </si>
  <si>
    <t>WA - Port Angeles / Port Townsend</t>
  </si>
  <si>
    <t>WA - Richland / Pasco</t>
  </si>
  <si>
    <t>WA - Seattle</t>
  </si>
  <si>
    <t>WA - Spokane</t>
  </si>
  <si>
    <t>WA - Tacoma</t>
  </si>
  <si>
    <t>WA - Vancouver</t>
  </si>
  <si>
    <t>WI - Madison</t>
  </si>
  <si>
    <t>WI - Milwaukee</t>
  </si>
  <si>
    <t>WI - Sturgeon Bay</t>
  </si>
  <si>
    <t>WI - Wisconsin Dells</t>
  </si>
  <si>
    <t>WV - Charles Town</t>
  </si>
  <si>
    <t>WV - Charleston</t>
  </si>
  <si>
    <t>WY - Cody</t>
  </si>
  <si>
    <t>WY - Jackson / Pinedale</t>
  </si>
  <si>
    <t>From - To</t>
  </si>
  <si>
    <t>Total</t>
  </si>
  <si>
    <t>%</t>
  </si>
  <si>
    <t>Category</t>
  </si>
  <si>
    <t>Number of Dependents (12 and up)</t>
  </si>
  <si>
    <t>Number of Dependents (11 and under)</t>
  </si>
  <si>
    <t>Number of Days</t>
  </si>
  <si>
    <t>Number of Rooms Required</t>
  </si>
  <si>
    <t>Season 1</t>
  </si>
  <si>
    <t>Season 2</t>
  </si>
  <si>
    <t>Season 3</t>
  </si>
  <si>
    <t>Season 4</t>
  </si>
  <si>
    <t>Total M&amp;IE</t>
  </si>
  <si>
    <t>Lodging (Season 1)</t>
  </si>
  <si>
    <t>Lodging (Season 2)</t>
  </si>
  <si>
    <t>Lodging (Season 3)</t>
  </si>
  <si>
    <t>Lodging (Season 4)</t>
  </si>
  <si>
    <t>Meal &amp; Incidentals Expenses (M&amp;IE) per Day</t>
  </si>
  <si>
    <t>Dependent (12 and up) Day 1-30</t>
  </si>
  <si>
    <t>Dependent (11 and under) Day 1-30</t>
  </si>
  <si>
    <t>Dependent (12 and up) Day 31-180</t>
  </si>
  <si>
    <t>Dependent (11 and under) Day 31-180</t>
  </si>
  <si>
    <t>Total Overall Per Diem</t>
  </si>
  <si>
    <t>TAD Per Diem (Lodging + M&amp;IE) Calculator</t>
  </si>
  <si>
    <t>Lodging Rate/Cost</t>
  </si>
  <si>
    <t>Instructions: Only update/change the blocks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</si>
</sst>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\ #,##0"/>
  </numFmts>
  <fonts count="11" x14ac:knownFonts="1">
    <font>
      <sz val="10"/>
      <name val="Arial"/>
    </font>
    <font>
      <b/>
      <sz val="10"/>
      <name val="Microsoft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icrosoft Sans Serif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6">
    <xf numFmtId="0" fontId="0" fillId="0" borderId="0" xfId="0" applyFont="1"/>
    <xf numFmtId="0" fontId="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2" xfId="0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44" fontId="0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</xf>
    <xf numFmtId="0" fontId="3" fillId="0" borderId="0" xfId="0" applyFont="1" applyProtection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2" fillId="0" borderId="0" xfId="0" applyFont="1" applyProtection="1"/>
    <xf numFmtId="0" fontId="1" fillId="2" borderId="1" xfId="0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5" fillId="0" borderId="1" xfId="0" applyFont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left" vertical="top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1" xfId="1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right" vertical="top"/>
      <protection locked="0"/>
    </xf>
    <xf numFmtId="164" fontId="5" fillId="0" borderId="1" xfId="0" applyNumberFormat="1" applyFont="1" applyBorder="1" applyAlignment="1" applyProtection="1">
      <alignment horizontal="right" vertical="top"/>
      <protection locked="0"/>
    </xf>
    <xf numFmtId="3" fontId="5" fillId="3" borderId="1" xfId="0" applyNumberFormat="1" applyFont="1" applyFill="1" applyBorder="1" applyAlignment="1" applyProtection="1">
      <alignment horizontal="right" vertical="top"/>
      <protection locked="0"/>
    </xf>
    <xf numFmtId="164" fontId="5" fillId="3" borderId="1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0" xfId="0" applyFont="1" applyBorder="1" applyProtection="1"/>
    <xf numFmtId="0" fontId="9" fillId="0" borderId="0" xfId="0" applyFont="1" applyFill="1" applyBorder="1" applyAlignment="1" applyProtection="1">
      <protection locked="0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3" fillId="0" borderId="7" xfId="0" applyFont="1" applyBorder="1" applyProtection="1"/>
    <xf numFmtId="0" fontId="0" fillId="0" borderId="0" xfId="0" applyFont="1" applyBorder="1" applyProtection="1"/>
    <xf numFmtId="0" fontId="2" fillId="5" borderId="5" xfId="0" applyFont="1" applyFill="1" applyBorder="1" applyAlignment="1" applyProtection="1">
      <alignment horizontal="center"/>
    </xf>
    <xf numFmtId="0" fontId="3" fillId="0" borderId="1" xfId="0" applyFont="1" applyBorder="1" applyProtection="1"/>
    <xf numFmtId="9" fontId="3" fillId="0" borderId="1" xfId="3" applyFont="1" applyBorder="1" applyProtection="1"/>
    <xf numFmtId="44" fontId="3" fillId="0" borderId="1" xfId="0" applyNumberFormat="1" applyFont="1" applyBorder="1" applyProtection="1"/>
    <xf numFmtId="44" fontId="0" fillId="0" borderId="1" xfId="0" applyNumberFormat="1" applyFont="1" applyBorder="1" applyProtection="1"/>
    <xf numFmtId="0" fontId="0" fillId="0" borderId="1" xfId="0" applyFont="1" applyBorder="1" applyProtection="1"/>
    <xf numFmtId="0" fontId="2" fillId="0" borderId="1" xfId="0" applyFont="1" applyBorder="1" applyProtection="1"/>
    <xf numFmtId="44" fontId="2" fillId="0" borderId="1" xfId="0" applyNumberFormat="1" applyFont="1" applyBorder="1" applyProtection="1"/>
    <xf numFmtId="0" fontId="3" fillId="0" borderId="10" xfId="0" applyFont="1" applyBorder="1" applyProtection="1"/>
    <xf numFmtId="0" fontId="2" fillId="0" borderId="10" xfId="0" applyFont="1" applyBorder="1" applyProtection="1"/>
    <xf numFmtId="0" fontId="2" fillId="6" borderId="13" xfId="0" applyFont="1" applyFill="1" applyBorder="1" applyProtection="1"/>
    <xf numFmtId="0" fontId="2" fillId="6" borderId="14" xfId="0" applyFont="1" applyFill="1" applyBorder="1" applyProtection="1"/>
    <xf numFmtId="44" fontId="2" fillId="6" borderId="14" xfId="0" applyNumberFormat="1" applyFont="1" applyFill="1" applyBorder="1" applyProtection="1"/>
    <xf numFmtId="44" fontId="2" fillId="6" borderId="15" xfId="0" applyNumberFormat="1" applyFont="1" applyFill="1" applyBorder="1" applyProtection="1"/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</xf>
    <xf numFmtId="0" fontId="0" fillId="0" borderId="19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2" fillId="5" borderId="2" xfId="0" applyFont="1" applyFill="1" applyBorder="1" applyAlignment="1" applyProtection="1">
      <alignment horizontal="center"/>
    </xf>
    <xf numFmtId="0" fontId="2" fillId="7" borderId="22" xfId="0" applyFont="1" applyFill="1" applyBorder="1" applyAlignment="1" applyProtection="1">
      <alignment horizontal="center"/>
    </xf>
    <xf numFmtId="0" fontId="2" fillId="7" borderId="23" xfId="0" applyFont="1" applyFill="1" applyBorder="1" applyAlignment="1" applyProtection="1">
      <alignment horizontal="center"/>
    </xf>
    <xf numFmtId="0" fontId="2" fillId="0" borderId="7" xfId="0" applyFont="1" applyBorder="1" applyProtection="1"/>
    <xf numFmtId="44" fontId="0" fillId="6" borderId="2" xfId="2" applyFont="1" applyFill="1" applyBorder="1" applyProtection="1"/>
    <xf numFmtId="0" fontId="2" fillId="0" borderId="0" xfId="0" applyFont="1" applyFill="1" applyBorder="1" applyProtection="1"/>
    <xf numFmtId="0" fontId="3" fillId="0" borderId="20" xfId="0" applyFont="1" applyBorder="1" applyProtection="1"/>
    <xf numFmtId="0" fontId="2" fillId="7" borderId="24" xfId="0" applyFont="1" applyFill="1" applyBorder="1" applyAlignment="1" applyProtection="1">
      <alignment horizontal="center"/>
    </xf>
    <xf numFmtId="0" fontId="2" fillId="7" borderId="25" xfId="0" applyFont="1" applyFill="1" applyBorder="1" applyAlignment="1" applyProtection="1">
      <alignment horizontal="center"/>
    </xf>
    <xf numFmtId="44" fontId="0" fillId="0" borderId="9" xfId="0" applyNumberFormat="1" applyFont="1" applyBorder="1" applyProtection="1"/>
    <xf numFmtId="0" fontId="0" fillId="0" borderId="9" xfId="0" applyFont="1" applyBorder="1" applyProtection="1"/>
    <xf numFmtId="44" fontId="2" fillId="0" borderId="9" xfId="0" applyNumberFormat="1" applyFont="1" applyBorder="1" applyProtection="1"/>
    <xf numFmtId="0" fontId="3" fillId="0" borderId="11" xfId="0" applyFont="1" applyBorder="1" applyProtection="1"/>
    <xf numFmtId="9" fontId="3" fillId="0" borderId="12" xfId="3" applyFont="1" applyBorder="1" applyProtection="1"/>
    <xf numFmtId="44" fontId="3" fillId="0" borderId="12" xfId="0" applyNumberFormat="1" applyFont="1" applyBorder="1" applyProtection="1"/>
    <xf numFmtId="44" fontId="0" fillId="0" borderId="12" xfId="0" applyNumberFormat="1" applyFont="1" applyBorder="1" applyProtection="1"/>
    <xf numFmtId="44" fontId="0" fillId="0" borderId="26" xfId="0" applyNumberFormat="1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center"/>
      <protection locked="0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C0C0C0"/>
      <rgbColor rgb="006D6D6D"/>
      <rgbColor rgb="00FAFAD2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669"/>
  <sheetViews>
    <sheetView workbookViewId="0">
      <selection activeCell="F16" sqref="F16"/>
    </sheetView>
  </sheetViews>
  <sheetFormatPr defaultColWidth="9.140625" defaultRowHeight="12.75" x14ac:dyDescent="0.2"/>
  <cols>
    <col min="1" max="1" width="4.85546875" style="2" customWidth="1"/>
    <col min="2" max="2" width="28.85546875" style="2" customWidth="1"/>
    <col min="3" max="3" width="4.85546875" style="2" customWidth="1"/>
    <col min="4" max="5" width="28.42578125" style="2" customWidth="1"/>
    <col min="6" max="6" width="37.85546875" style="2" customWidth="1"/>
    <col min="7" max="9" width="16.42578125" style="2" customWidth="1"/>
    <col min="10" max="10" width="20.85546875" style="2" customWidth="1"/>
    <col min="11" max="11" width="12.42578125" style="2" customWidth="1"/>
    <col min="12" max="12" width="9.140625" style="2"/>
    <col min="13" max="13" width="37.28515625" style="2" bestFit="1" customWidth="1"/>
    <col min="14" max="14" width="13.85546875" style="2" bestFit="1" customWidth="1"/>
    <col min="15" max="16384" width="9.140625" style="2"/>
  </cols>
  <sheetData>
    <row r="1" spans="1:11" ht="15.75" x14ac:dyDescent="0.25">
      <c r="C1" s="17" t="s">
        <v>610</v>
      </c>
    </row>
    <row r="2" spans="1:11" s="6" customFormat="1" ht="18" customHeight="1" x14ac:dyDescent="0.2">
      <c r="A2" s="9" t="s">
        <v>0</v>
      </c>
      <c r="B2" s="9"/>
      <c r="C2" s="9" t="s">
        <v>1</v>
      </c>
      <c r="D2" s="9" t="s">
        <v>2</v>
      </c>
      <c r="E2" s="9" t="s">
        <v>619</v>
      </c>
      <c r="F2" s="9" t="s">
        <v>608</v>
      </c>
      <c r="G2" s="9" t="s">
        <v>3</v>
      </c>
      <c r="H2" s="9" t="s">
        <v>4</v>
      </c>
      <c r="I2" s="9" t="s">
        <v>921</v>
      </c>
      <c r="J2" s="9" t="s">
        <v>611</v>
      </c>
      <c r="K2" s="9" t="s">
        <v>612</v>
      </c>
    </row>
    <row r="3" spans="1:11" s="6" customFormat="1" ht="66" customHeight="1" x14ac:dyDescent="0.2">
      <c r="A3" s="18"/>
      <c r="B3" s="18"/>
      <c r="C3" s="18"/>
      <c r="D3" s="19" t="s">
        <v>609</v>
      </c>
      <c r="E3" s="19"/>
      <c r="F3" s="18"/>
      <c r="G3" s="18"/>
      <c r="H3" s="18"/>
      <c r="I3" s="18"/>
      <c r="J3" s="20">
        <v>107</v>
      </c>
      <c r="K3" s="20">
        <v>59</v>
      </c>
    </row>
    <row r="4" spans="1:11" x14ac:dyDescent="0.2">
      <c r="A4" s="21">
        <v>1</v>
      </c>
      <c r="B4" s="21" t="str">
        <f>COUNTIF($E$1:E4,E4)&amp;E4</f>
        <v>1AL - Birmingham</v>
      </c>
      <c r="C4" s="10" t="s">
        <v>5</v>
      </c>
      <c r="D4" s="10" t="s">
        <v>6</v>
      </c>
      <c r="E4" s="10" t="s">
        <v>618</v>
      </c>
      <c r="F4" s="10" t="s">
        <v>7</v>
      </c>
      <c r="G4" s="10" t="s">
        <v>8</v>
      </c>
      <c r="H4" s="10" t="s">
        <v>8</v>
      </c>
      <c r="I4" s="10" t="str">
        <f t="shared" ref="I4" si="0">G4&amp;" - "&amp;H4</f>
        <v xml:space="preserve"> - </v>
      </c>
      <c r="J4" s="22">
        <v>123</v>
      </c>
      <c r="K4" s="22">
        <v>69</v>
      </c>
    </row>
    <row r="5" spans="1:11" x14ac:dyDescent="0.2">
      <c r="A5" s="23">
        <v>2</v>
      </c>
      <c r="B5" s="21" t="str">
        <f>COUNTIF($E$1:E5,E5)&amp;E5</f>
        <v>1AL - Gulf Shores</v>
      </c>
      <c r="C5" s="11" t="s">
        <v>5</v>
      </c>
      <c r="D5" s="11" t="s">
        <v>9</v>
      </c>
      <c r="E5" s="11" t="s">
        <v>620</v>
      </c>
      <c r="F5" s="11" t="s">
        <v>10</v>
      </c>
      <c r="G5" s="11" t="s">
        <v>11</v>
      </c>
      <c r="H5" s="11" t="s">
        <v>12</v>
      </c>
      <c r="I5" s="11" t="str">
        <f>G5&amp;" - "&amp;H5</f>
        <v>October 1 - February 28</v>
      </c>
      <c r="J5" s="24">
        <v>137</v>
      </c>
      <c r="K5" s="24">
        <v>69</v>
      </c>
    </row>
    <row r="6" spans="1:11" x14ac:dyDescent="0.2">
      <c r="A6" s="23">
        <v>2</v>
      </c>
      <c r="B6" s="21" t="str">
        <f>COUNTIF($E$1:E6,E6)&amp;E6</f>
        <v>2AL - Gulf Shores</v>
      </c>
      <c r="C6" s="11" t="s">
        <v>5</v>
      </c>
      <c r="D6" s="11" t="s">
        <v>9</v>
      </c>
      <c r="E6" s="11" t="s">
        <v>620</v>
      </c>
      <c r="F6" s="11" t="s">
        <v>10</v>
      </c>
      <c r="G6" s="11" t="s">
        <v>13</v>
      </c>
      <c r="H6" s="11" t="s">
        <v>14</v>
      </c>
      <c r="I6" s="11" t="str">
        <f t="shared" ref="I6:I69" si="1">G6&amp;" - "&amp;H6</f>
        <v>March 1 - May 31</v>
      </c>
      <c r="J6" s="24">
        <v>164</v>
      </c>
      <c r="K6" s="24">
        <v>69</v>
      </c>
    </row>
    <row r="7" spans="1:11" x14ac:dyDescent="0.2">
      <c r="A7" s="23">
        <v>2</v>
      </c>
      <c r="B7" s="21" t="str">
        <f>COUNTIF($E$1:E7,E7)&amp;E7</f>
        <v>3AL - Gulf Shores</v>
      </c>
      <c r="C7" s="11" t="s">
        <v>5</v>
      </c>
      <c r="D7" s="11" t="s">
        <v>9</v>
      </c>
      <c r="E7" s="11" t="s">
        <v>620</v>
      </c>
      <c r="F7" s="11" t="s">
        <v>10</v>
      </c>
      <c r="G7" s="11" t="s">
        <v>15</v>
      </c>
      <c r="H7" s="11" t="s">
        <v>16</v>
      </c>
      <c r="I7" s="11" t="str">
        <f t="shared" si="1"/>
        <v>June 1 - July 31</v>
      </c>
      <c r="J7" s="24">
        <v>237</v>
      </c>
      <c r="K7" s="24">
        <v>69</v>
      </c>
    </row>
    <row r="8" spans="1:11" x14ac:dyDescent="0.2">
      <c r="A8" s="23">
        <v>2</v>
      </c>
      <c r="B8" s="21" t="str">
        <f>COUNTIF($E$1:E8,E8)&amp;E8</f>
        <v>4AL - Gulf Shores</v>
      </c>
      <c r="C8" s="11" t="s">
        <v>5</v>
      </c>
      <c r="D8" s="11" t="s">
        <v>9</v>
      </c>
      <c r="E8" s="11" t="s">
        <v>620</v>
      </c>
      <c r="F8" s="11" t="s">
        <v>10</v>
      </c>
      <c r="G8" s="11" t="s">
        <v>17</v>
      </c>
      <c r="H8" s="11" t="s">
        <v>18</v>
      </c>
      <c r="I8" s="11" t="str">
        <f t="shared" si="1"/>
        <v>August 1 - September 30</v>
      </c>
      <c r="J8" s="24">
        <v>137</v>
      </c>
      <c r="K8" s="24">
        <v>69</v>
      </c>
    </row>
    <row r="9" spans="1:11" x14ac:dyDescent="0.2">
      <c r="A9" s="21">
        <v>3</v>
      </c>
      <c r="B9" s="21" t="str">
        <f>COUNTIF($E$1:E9,E9)&amp;E9</f>
        <v>1AL - Huntsville</v>
      </c>
      <c r="C9" s="10" t="s">
        <v>5</v>
      </c>
      <c r="D9" s="10" t="s">
        <v>19</v>
      </c>
      <c r="E9" s="10" t="s">
        <v>621</v>
      </c>
      <c r="F9" s="10" t="s">
        <v>20</v>
      </c>
      <c r="G9" s="10" t="s">
        <v>8</v>
      </c>
      <c r="H9" s="10" t="s">
        <v>8</v>
      </c>
      <c r="I9" s="10" t="str">
        <f t="shared" si="1"/>
        <v xml:space="preserve"> - </v>
      </c>
      <c r="J9" s="22">
        <v>127</v>
      </c>
      <c r="K9" s="22">
        <v>74</v>
      </c>
    </row>
    <row r="10" spans="1:11" x14ac:dyDescent="0.2">
      <c r="A10" s="23">
        <v>460</v>
      </c>
      <c r="B10" s="21" t="str">
        <f>COUNTIF($E$1:E10,E10)&amp;E10</f>
        <v>1AL - Mobile</v>
      </c>
      <c r="C10" s="11" t="s">
        <v>5</v>
      </c>
      <c r="D10" s="11" t="s">
        <v>21</v>
      </c>
      <c r="E10" s="11" t="s">
        <v>622</v>
      </c>
      <c r="F10" s="11" t="s">
        <v>21</v>
      </c>
      <c r="G10" s="11" t="s">
        <v>11</v>
      </c>
      <c r="H10" s="11" t="s">
        <v>22</v>
      </c>
      <c r="I10" s="11" t="str">
        <f t="shared" si="1"/>
        <v>October 1 - December 31</v>
      </c>
      <c r="J10" s="24">
        <v>111</v>
      </c>
      <c r="K10" s="24">
        <v>59</v>
      </c>
    </row>
    <row r="11" spans="1:11" x14ac:dyDescent="0.2">
      <c r="A11" s="23">
        <v>460</v>
      </c>
      <c r="B11" s="21" t="str">
        <f>COUNTIF($E$1:E11,E11)&amp;E11</f>
        <v>2AL - Mobile</v>
      </c>
      <c r="C11" s="11" t="s">
        <v>5</v>
      </c>
      <c r="D11" s="11" t="s">
        <v>21</v>
      </c>
      <c r="E11" s="11" t="s">
        <v>622</v>
      </c>
      <c r="F11" s="11" t="s">
        <v>21</v>
      </c>
      <c r="G11" s="11" t="s">
        <v>23</v>
      </c>
      <c r="H11" s="11" t="s">
        <v>24</v>
      </c>
      <c r="I11" s="11" t="str">
        <f t="shared" si="1"/>
        <v>January 1 - March 31</v>
      </c>
      <c r="J11" s="24">
        <v>120</v>
      </c>
      <c r="K11" s="24">
        <v>59</v>
      </c>
    </row>
    <row r="12" spans="1:11" x14ac:dyDescent="0.2">
      <c r="A12" s="23">
        <v>460</v>
      </c>
      <c r="B12" s="21" t="str">
        <f>COUNTIF($E$1:E12,E12)&amp;E12</f>
        <v>3AL - Mobile</v>
      </c>
      <c r="C12" s="11" t="s">
        <v>5</v>
      </c>
      <c r="D12" s="11" t="s">
        <v>21</v>
      </c>
      <c r="E12" s="11" t="s">
        <v>622</v>
      </c>
      <c r="F12" s="11" t="s">
        <v>21</v>
      </c>
      <c r="G12" s="11" t="s">
        <v>25</v>
      </c>
      <c r="H12" s="11" t="s">
        <v>18</v>
      </c>
      <c r="I12" s="11" t="str">
        <f t="shared" si="1"/>
        <v>April 1 - September 30</v>
      </c>
      <c r="J12" s="24">
        <v>111</v>
      </c>
      <c r="K12" s="24">
        <v>59</v>
      </c>
    </row>
    <row r="13" spans="1:11" x14ac:dyDescent="0.2">
      <c r="A13" s="21">
        <v>6</v>
      </c>
      <c r="B13" s="21" t="str">
        <f>COUNTIF($E$1:E13,E13)&amp;E13</f>
        <v>1AR - Hot Springs</v>
      </c>
      <c r="C13" s="10" t="s">
        <v>26</v>
      </c>
      <c r="D13" s="10" t="s">
        <v>27</v>
      </c>
      <c r="E13" s="10" t="s">
        <v>623</v>
      </c>
      <c r="F13" s="10" t="s">
        <v>28</v>
      </c>
      <c r="G13" s="10" t="s">
        <v>8</v>
      </c>
      <c r="H13" s="10" t="s">
        <v>8</v>
      </c>
      <c r="I13" s="10" t="str">
        <f t="shared" si="1"/>
        <v xml:space="preserve"> - </v>
      </c>
      <c r="J13" s="22">
        <v>111</v>
      </c>
      <c r="K13" s="22">
        <v>64</v>
      </c>
    </row>
    <row r="14" spans="1:11" x14ac:dyDescent="0.2">
      <c r="A14" s="23">
        <v>9</v>
      </c>
      <c r="B14" s="23" t="str">
        <f>COUNTIF($E$1:E14,E14)&amp;E14</f>
        <v>1AZ - Grand Canyon / Flagstaff</v>
      </c>
      <c r="C14" s="11" t="s">
        <v>29</v>
      </c>
      <c r="D14" s="11" t="s">
        <v>30</v>
      </c>
      <c r="E14" s="11" t="s">
        <v>624</v>
      </c>
      <c r="F14" s="11" t="s">
        <v>31</v>
      </c>
      <c r="G14" s="11" t="s">
        <v>11</v>
      </c>
      <c r="H14" s="11" t="s">
        <v>32</v>
      </c>
      <c r="I14" s="11" t="str">
        <f t="shared" si="1"/>
        <v>October 1 - October 31</v>
      </c>
      <c r="J14" s="24">
        <v>141</v>
      </c>
      <c r="K14" s="24">
        <v>74</v>
      </c>
    </row>
    <row r="15" spans="1:11" x14ac:dyDescent="0.2">
      <c r="A15" s="23">
        <v>9</v>
      </c>
      <c r="B15" s="23" t="str">
        <f>COUNTIF($E$1:E15,E15)&amp;E15</f>
        <v>2AZ - Grand Canyon / Flagstaff</v>
      </c>
      <c r="C15" s="11" t="s">
        <v>29</v>
      </c>
      <c r="D15" s="11" t="s">
        <v>30</v>
      </c>
      <c r="E15" s="11" t="s">
        <v>624</v>
      </c>
      <c r="F15" s="11" t="s">
        <v>31</v>
      </c>
      <c r="G15" s="11" t="s">
        <v>33</v>
      </c>
      <c r="H15" s="11" t="s">
        <v>12</v>
      </c>
      <c r="I15" s="11" t="str">
        <f t="shared" si="1"/>
        <v>November 1 - February 28</v>
      </c>
      <c r="J15" s="24">
        <v>107</v>
      </c>
      <c r="K15" s="24">
        <v>74</v>
      </c>
    </row>
    <row r="16" spans="1:11" x14ac:dyDescent="0.2">
      <c r="A16" s="23">
        <v>9</v>
      </c>
      <c r="B16" s="23" t="str">
        <f>COUNTIF($E$1:E16,E16)&amp;E16</f>
        <v>3AZ - Grand Canyon / Flagstaff</v>
      </c>
      <c r="C16" s="11" t="s">
        <v>29</v>
      </c>
      <c r="D16" s="11" t="s">
        <v>30</v>
      </c>
      <c r="E16" s="11" t="s">
        <v>624</v>
      </c>
      <c r="F16" s="11" t="s">
        <v>31</v>
      </c>
      <c r="G16" s="11" t="s">
        <v>13</v>
      </c>
      <c r="H16" s="11" t="s">
        <v>34</v>
      </c>
      <c r="I16" s="11" t="str">
        <f t="shared" si="1"/>
        <v>March 1 - April 30</v>
      </c>
      <c r="J16" s="24">
        <v>139</v>
      </c>
      <c r="K16" s="24">
        <v>74</v>
      </c>
    </row>
    <row r="17" spans="1:11" x14ac:dyDescent="0.2">
      <c r="A17" s="23">
        <v>9</v>
      </c>
      <c r="B17" s="23" t="str">
        <f>COUNTIF($E$1:E17,E17)&amp;E17</f>
        <v>4AZ - Grand Canyon / Flagstaff</v>
      </c>
      <c r="C17" s="11" t="s">
        <v>29</v>
      </c>
      <c r="D17" s="11" t="s">
        <v>30</v>
      </c>
      <c r="E17" s="11" t="s">
        <v>624</v>
      </c>
      <c r="F17" s="11" t="s">
        <v>31</v>
      </c>
      <c r="G17" s="11" t="s">
        <v>35</v>
      </c>
      <c r="H17" s="11" t="s">
        <v>18</v>
      </c>
      <c r="I17" s="11" t="str">
        <f t="shared" si="1"/>
        <v>May 1 - September 30</v>
      </c>
      <c r="J17" s="24">
        <v>141</v>
      </c>
      <c r="K17" s="24">
        <v>74</v>
      </c>
    </row>
    <row r="18" spans="1:11" x14ac:dyDescent="0.2">
      <c r="A18" s="21">
        <v>8</v>
      </c>
      <c r="B18" s="21" t="str">
        <f>COUNTIF($E$1:E18,E18)&amp;E18</f>
        <v>1AZ - Kayenta</v>
      </c>
      <c r="C18" s="10" t="s">
        <v>29</v>
      </c>
      <c r="D18" s="10" t="s">
        <v>36</v>
      </c>
      <c r="E18" s="10" t="s">
        <v>625</v>
      </c>
      <c r="F18" s="10" t="s">
        <v>37</v>
      </c>
      <c r="G18" s="10" t="s">
        <v>8</v>
      </c>
      <c r="H18" s="10" t="s">
        <v>8</v>
      </c>
      <c r="I18" s="10" t="str">
        <f t="shared" si="1"/>
        <v xml:space="preserve"> - </v>
      </c>
      <c r="J18" s="22">
        <v>146</v>
      </c>
      <c r="K18" s="22">
        <v>64</v>
      </c>
    </row>
    <row r="19" spans="1:11" x14ac:dyDescent="0.2">
      <c r="A19" s="23">
        <v>10</v>
      </c>
      <c r="B19" s="23" t="str">
        <f>COUNTIF($E$1:E19,E19)&amp;E19</f>
        <v>1AZ - Phoenix / Scottsdale</v>
      </c>
      <c r="C19" s="11" t="s">
        <v>29</v>
      </c>
      <c r="D19" s="11" t="s">
        <v>38</v>
      </c>
      <c r="E19" s="11" t="s">
        <v>626</v>
      </c>
      <c r="F19" s="11" t="s">
        <v>39</v>
      </c>
      <c r="G19" s="11" t="s">
        <v>11</v>
      </c>
      <c r="H19" s="11" t="s">
        <v>40</v>
      </c>
      <c r="I19" s="11" t="str">
        <f t="shared" si="1"/>
        <v>October 1 - January 31</v>
      </c>
      <c r="J19" s="24">
        <v>156</v>
      </c>
      <c r="K19" s="24">
        <v>69</v>
      </c>
    </row>
    <row r="20" spans="1:11" x14ac:dyDescent="0.2">
      <c r="A20" s="23">
        <v>10</v>
      </c>
      <c r="B20" s="23" t="str">
        <f>COUNTIF($E$1:E20,E20)&amp;E20</f>
        <v>2AZ - Phoenix / Scottsdale</v>
      </c>
      <c r="C20" s="11" t="s">
        <v>29</v>
      </c>
      <c r="D20" s="11" t="s">
        <v>38</v>
      </c>
      <c r="E20" s="11" t="s">
        <v>626</v>
      </c>
      <c r="F20" s="11" t="s">
        <v>39</v>
      </c>
      <c r="G20" s="11" t="s">
        <v>41</v>
      </c>
      <c r="H20" s="11" t="s">
        <v>24</v>
      </c>
      <c r="I20" s="11" t="str">
        <f t="shared" si="1"/>
        <v>February 1 - March 31</v>
      </c>
      <c r="J20" s="24">
        <v>235</v>
      </c>
      <c r="K20" s="24">
        <v>69</v>
      </c>
    </row>
    <row r="21" spans="1:11" x14ac:dyDescent="0.2">
      <c r="A21" s="23">
        <v>10</v>
      </c>
      <c r="B21" s="23" t="str">
        <f>COUNTIF($E$1:E21,E21)&amp;E21</f>
        <v>3AZ - Phoenix / Scottsdale</v>
      </c>
      <c r="C21" s="11" t="s">
        <v>29</v>
      </c>
      <c r="D21" s="11" t="s">
        <v>38</v>
      </c>
      <c r="E21" s="11" t="s">
        <v>626</v>
      </c>
      <c r="F21" s="11" t="s">
        <v>39</v>
      </c>
      <c r="G21" s="11" t="s">
        <v>25</v>
      </c>
      <c r="H21" s="11" t="s">
        <v>14</v>
      </c>
      <c r="I21" s="11" t="str">
        <f t="shared" si="1"/>
        <v>April 1 - May 31</v>
      </c>
      <c r="J21" s="24">
        <v>157</v>
      </c>
      <c r="K21" s="24">
        <v>69</v>
      </c>
    </row>
    <row r="22" spans="1:11" x14ac:dyDescent="0.2">
      <c r="A22" s="23">
        <v>10</v>
      </c>
      <c r="B22" s="23" t="str">
        <f>COUNTIF($E$1:E22,E22)&amp;E22</f>
        <v>4AZ - Phoenix / Scottsdale</v>
      </c>
      <c r="C22" s="11" t="s">
        <v>29</v>
      </c>
      <c r="D22" s="11" t="s">
        <v>38</v>
      </c>
      <c r="E22" s="11" t="s">
        <v>626</v>
      </c>
      <c r="F22" s="11" t="s">
        <v>39</v>
      </c>
      <c r="G22" s="11" t="s">
        <v>15</v>
      </c>
      <c r="H22" s="11" t="s">
        <v>42</v>
      </c>
      <c r="I22" s="11" t="str">
        <f t="shared" si="1"/>
        <v>June 1 - August 31</v>
      </c>
      <c r="J22" s="24">
        <v>110</v>
      </c>
      <c r="K22" s="24">
        <v>69</v>
      </c>
    </row>
    <row r="23" spans="1:11" x14ac:dyDescent="0.2">
      <c r="A23" s="23">
        <v>10</v>
      </c>
      <c r="B23" s="23" t="str">
        <f>COUNTIF($E$1:E23,E23)&amp;E23</f>
        <v>5AZ - Phoenix / Scottsdale</v>
      </c>
      <c r="C23" s="11" t="s">
        <v>29</v>
      </c>
      <c r="D23" s="11" t="s">
        <v>38</v>
      </c>
      <c r="E23" s="11" t="s">
        <v>626</v>
      </c>
      <c r="F23" s="11" t="s">
        <v>39</v>
      </c>
      <c r="G23" s="11" t="s">
        <v>43</v>
      </c>
      <c r="H23" s="11" t="s">
        <v>18</v>
      </c>
      <c r="I23" s="11" t="str">
        <f t="shared" si="1"/>
        <v>September 1 - September 30</v>
      </c>
      <c r="J23" s="24">
        <v>156</v>
      </c>
      <c r="K23" s="24">
        <v>69</v>
      </c>
    </row>
    <row r="24" spans="1:11" x14ac:dyDescent="0.2">
      <c r="A24" s="21">
        <v>11</v>
      </c>
      <c r="B24" s="21" t="str">
        <f>COUNTIF($E$1:E24,E24)&amp;E24</f>
        <v>1AZ - Sedona</v>
      </c>
      <c r="C24" s="10" t="s">
        <v>29</v>
      </c>
      <c r="D24" s="10" t="s">
        <v>44</v>
      </c>
      <c r="E24" s="10" t="s">
        <v>627</v>
      </c>
      <c r="F24" s="10" t="s">
        <v>45</v>
      </c>
      <c r="G24" s="10" t="s">
        <v>11</v>
      </c>
      <c r="H24" s="10" t="s">
        <v>22</v>
      </c>
      <c r="I24" s="10" t="str">
        <f t="shared" si="1"/>
        <v>October 1 - December 31</v>
      </c>
      <c r="J24" s="22">
        <v>247</v>
      </c>
      <c r="K24" s="22">
        <v>79</v>
      </c>
    </row>
    <row r="25" spans="1:11" x14ac:dyDescent="0.2">
      <c r="A25" s="21">
        <v>11</v>
      </c>
      <c r="B25" s="21" t="str">
        <f>COUNTIF($E$1:E25,E25)&amp;E25</f>
        <v>2AZ - Sedona</v>
      </c>
      <c r="C25" s="10" t="s">
        <v>29</v>
      </c>
      <c r="D25" s="10" t="s">
        <v>44</v>
      </c>
      <c r="E25" s="10" t="s">
        <v>627</v>
      </c>
      <c r="F25" s="10" t="s">
        <v>45</v>
      </c>
      <c r="G25" s="10" t="s">
        <v>23</v>
      </c>
      <c r="H25" s="10" t="s">
        <v>12</v>
      </c>
      <c r="I25" s="10" t="str">
        <f t="shared" si="1"/>
        <v>January 1 - February 28</v>
      </c>
      <c r="J25" s="22">
        <v>198</v>
      </c>
      <c r="K25" s="22">
        <v>79</v>
      </c>
    </row>
    <row r="26" spans="1:11" x14ac:dyDescent="0.2">
      <c r="A26" s="21">
        <v>11</v>
      </c>
      <c r="B26" s="21" t="str">
        <f>COUNTIF($E$1:E26,E26)&amp;E26</f>
        <v>3AZ - Sedona</v>
      </c>
      <c r="C26" s="10" t="s">
        <v>29</v>
      </c>
      <c r="D26" s="10" t="s">
        <v>44</v>
      </c>
      <c r="E26" s="10" t="s">
        <v>627</v>
      </c>
      <c r="F26" s="10" t="s">
        <v>45</v>
      </c>
      <c r="G26" s="10" t="s">
        <v>13</v>
      </c>
      <c r="H26" s="10" t="s">
        <v>34</v>
      </c>
      <c r="I26" s="10" t="str">
        <f t="shared" si="1"/>
        <v>March 1 - April 30</v>
      </c>
      <c r="J26" s="22">
        <v>313</v>
      </c>
      <c r="K26" s="22">
        <v>79</v>
      </c>
    </row>
    <row r="27" spans="1:11" x14ac:dyDescent="0.2">
      <c r="A27" s="21">
        <v>11</v>
      </c>
      <c r="B27" s="21" t="str">
        <f>COUNTIF($E$1:E27,E27)&amp;E27</f>
        <v>4AZ - Sedona</v>
      </c>
      <c r="C27" s="10" t="s">
        <v>29</v>
      </c>
      <c r="D27" s="10" t="s">
        <v>44</v>
      </c>
      <c r="E27" s="10" t="s">
        <v>627</v>
      </c>
      <c r="F27" s="10" t="s">
        <v>45</v>
      </c>
      <c r="G27" s="10" t="s">
        <v>35</v>
      </c>
      <c r="H27" s="10" t="s">
        <v>42</v>
      </c>
      <c r="I27" s="10" t="str">
        <f t="shared" si="1"/>
        <v>May 1 - August 31</v>
      </c>
      <c r="J27" s="22">
        <v>215</v>
      </c>
      <c r="K27" s="22">
        <v>79</v>
      </c>
    </row>
    <row r="28" spans="1:11" x14ac:dyDescent="0.2">
      <c r="A28" s="21">
        <v>11</v>
      </c>
      <c r="B28" s="21" t="str">
        <f>COUNTIF($E$1:E28,E28)&amp;E28</f>
        <v>5AZ - Sedona</v>
      </c>
      <c r="C28" s="10" t="s">
        <v>29</v>
      </c>
      <c r="D28" s="10" t="s">
        <v>44</v>
      </c>
      <c r="E28" s="10" t="s">
        <v>627</v>
      </c>
      <c r="F28" s="10" t="s">
        <v>45</v>
      </c>
      <c r="G28" s="10" t="s">
        <v>43</v>
      </c>
      <c r="H28" s="10" t="s">
        <v>18</v>
      </c>
      <c r="I28" s="10" t="str">
        <f t="shared" si="1"/>
        <v>September 1 - September 30</v>
      </c>
      <c r="J28" s="22">
        <v>247</v>
      </c>
      <c r="K28" s="22">
        <v>79</v>
      </c>
    </row>
    <row r="29" spans="1:11" x14ac:dyDescent="0.2">
      <c r="A29" s="23">
        <v>12</v>
      </c>
      <c r="B29" s="23" t="str">
        <f>COUNTIF($E$1:E29,E29)&amp;E29</f>
        <v>1AZ - Tucson</v>
      </c>
      <c r="C29" s="11" t="s">
        <v>29</v>
      </c>
      <c r="D29" s="11" t="s">
        <v>46</v>
      </c>
      <c r="E29" s="11" t="s">
        <v>628</v>
      </c>
      <c r="F29" s="11" t="s">
        <v>47</v>
      </c>
      <c r="G29" s="11" t="s">
        <v>11</v>
      </c>
      <c r="H29" s="11" t="s">
        <v>22</v>
      </c>
      <c r="I29" s="11" t="str">
        <f t="shared" si="1"/>
        <v>October 1 - December 31</v>
      </c>
      <c r="J29" s="24">
        <v>120</v>
      </c>
      <c r="K29" s="24">
        <v>64</v>
      </c>
    </row>
    <row r="30" spans="1:11" x14ac:dyDescent="0.2">
      <c r="A30" s="23">
        <v>12</v>
      </c>
      <c r="B30" s="23" t="str">
        <f>COUNTIF($E$1:E30,E30)&amp;E30</f>
        <v>2AZ - Tucson</v>
      </c>
      <c r="C30" s="11" t="s">
        <v>29</v>
      </c>
      <c r="D30" s="11" t="s">
        <v>46</v>
      </c>
      <c r="E30" s="11" t="s">
        <v>628</v>
      </c>
      <c r="F30" s="11" t="s">
        <v>47</v>
      </c>
      <c r="G30" s="11" t="s">
        <v>23</v>
      </c>
      <c r="H30" s="11" t="s">
        <v>24</v>
      </c>
      <c r="I30" s="11" t="str">
        <f t="shared" si="1"/>
        <v>January 1 - March 31</v>
      </c>
      <c r="J30" s="24">
        <v>169</v>
      </c>
      <c r="K30" s="24">
        <v>64</v>
      </c>
    </row>
    <row r="31" spans="1:11" x14ac:dyDescent="0.2">
      <c r="A31" s="23">
        <v>12</v>
      </c>
      <c r="B31" s="23" t="str">
        <f>COUNTIF($E$1:E31,E31)&amp;E31</f>
        <v>3AZ - Tucson</v>
      </c>
      <c r="C31" s="11" t="s">
        <v>29</v>
      </c>
      <c r="D31" s="11" t="s">
        <v>46</v>
      </c>
      <c r="E31" s="11" t="s">
        <v>628</v>
      </c>
      <c r="F31" s="11" t="s">
        <v>47</v>
      </c>
      <c r="G31" s="11" t="s">
        <v>25</v>
      </c>
      <c r="H31" s="11" t="s">
        <v>18</v>
      </c>
      <c r="I31" s="11" t="str">
        <f t="shared" si="1"/>
        <v>April 1 - September 30</v>
      </c>
      <c r="J31" s="24">
        <v>120</v>
      </c>
      <c r="K31" s="24">
        <v>64</v>
      </c>
    </row>
    <row r="32" spans="1:11" x14ac:dyDescent="0.2">
      <c r="A32" s="21">
        <v>14</v>
      </c>
      <c r="B32" s="21" t="str">
        <f>COUNTIF($E$1:E32,E32)&amp;E32</f>
        <v>1CA - Antioch / Brentwood / Concord</v>
      </c>
      <c r="C32" s="10" t="s">
        <v>48</v>
      </c>
      <c r="D32" s="10" t="s">
        <v>49</v>
      </c>
      <c r="E32" s="10" t="s">
        <v>629</v>
      </c>
      <c r="F32" s="10" t="s">
        <v>50</v>
      </c>
      <c r="G32" s="10" t="s">
        <v>8</v>
      </c>
      <c r="H32" s="10" t="s">
        <v>8</v>
      </c>
      <c r="I32" s="10" t="str">
        <f t="shared" si="1"/>
        <v xml:space="preserve"> - </v>
      </c>
      <c r="J32" s="22">
        <v>165</v>
      </c>
      <c r="K32" s="22">
        <v>74</v>
      </c>
    </row>
    <row r="33" spans="1:11" x14ac:dyDescent="0.2">
      <c r="A33" s="23">
        <v>481</v>
      </c>
      <c r="B33" s="23" t="str">
        <f>COUNTIF($E$1:E33,E33)&amp;E33</f>
        <v>1CA - Bakersfield / Ridgecrest</v>
      </c>
      <c r="C33" s="11" t="s">
        <v>48</v>
      </c>
      <c r="D33" s="11" t="s">
        <v>51</v>
      </c>
      <c r="E33" s="11" t="s">
        <v>630</v>
      </c>
      <c r="F33" s="11" t="s">
        <v>52</v>
      </c>
      <c r="G33" s="11" t="s">
        <v>8</v>
      </c>
      <c r="H33" s="11" t="s">
        <v>8</v>
      </c>
      <c r="I33" s="11" t="str">
        <f t="shared" si="1"/>
        <v xml:space="preserve"> - </v>
      </c>
      <c r="J33" s="24">
        <v>129</v>
      </c>
      <c r="K33" s="24">
        <v>64</v>
      </c>
    </row>
    <row r="34" spans="1:11" x14ac:dyDescent="0.2">
      <c r="A34" s="21">
        <v>16</v>
      </c>
      <c r="B34" s="21" t="str">
        <f>COUNTIF($E$1:E34,E34)&amp;E34</f>
        <v>1CA - Barstow / Ontario / Victorville</v>
      </c>
      <c r="C34" s="10" t="s">
        <v>48</v>
      </c>
      <c r="D34" s="10" t="s">
        <v>53</v>
      </c>
      <c r="E34" s="10" t="s">
        <v>631</v>
      </c>
      <c r="F34" s="10" t="s">
        <v>54</v>
      </c>
      <c r="G34" s="10" t="s">
        <v>8</v>
      </c>
      <c r="H34" s="10" t="s">
        <v>8</v>
      </c>
      <c r="I34" s="10" t="str">
        <f t="shared" si="1"/>
        <v xml:space="preserve"> - </v>
      </c>
      <c r="J34" s="22">
        <v>124</v>
      </c>
      <c r="K34" s="22">
        <v>64</v>
      </c>
    </row>
    <row r="35" spans="1:11" x14ac:dyDescent="0.2">
      <c r="A35" s="23">
        <v>20</v>
      </c>
      <c r="B35" s="23" t="str">
        <f>COUNTIF($E$1:E35,E35)&amp;E35</f>
        <v>1CA - Death Valley</v>
      </c>
      <c r="C35" s="11" t="s">
        <v>48</v>
      </c>
      <c r="D35" s="11" t="s">
        <v>55</v>
      </c>
      <c r="E35" s="11" t="s">
        <v>632</v>
      </c>
      <c r="F35" s="11" t="s">
        <v>56</v>
      </c>
      <c r="G35" s="11" t="s">
        <v>8</v>
      </c>
      <c r="H35" s="11" t="s">
        <v>8</v>
      </c>
      <c r="I35" s="11" t="str">
        <f t="shared" si="1"/>
        <v xml:space="preserve"> - </v>
      </c>
      <c r="J35" s="24">
        <v>140</v>
      </c>
      <c r="K35" s="24">
        <v>69</v>
      </c>
    </row>
    <row r="36" spans="1:11" x14ac:dyDescent="0.2">
      <c r="A36" s="21">
        <v>461</v>
      </c>
      <c r="B36" s="21" t="str">
        <f>COUNTIF($E$1:E36,E36)&amp;E36</f>
        <v>1CA - Eureka / Arcata / McKinleyville</v>
      </c>
      <c r="C36" s="10" t="s">
        <v>48</v>
      </c>
      <c r="D36" s="10" t="s">
        <v>57</v>
      </c>
      <c r="E36" s="10" t="s">
        <v>633</v>
      </c>
      <c r="F36" s="10" t="s">
        <v>58</v>
      </c>
      <c r="G36" s="10" t="s">
        <v>11</v>
      </c>
      <c r="H36" s="10" t="s">
        <v>14</v>
      </c>
      <c r="I36" s="10" t="str">
        <f t="shared" si="1"/>
        <v>October 1 - May 31</v>
      </c>
      <c r="J36" s="22">
        <v>124</v>
      </c>
      <c r="K36" s="22">
        <v>69</v>
      </c>
    </row>
    <row r="37" spans="1:11" x14ac:dyDescent="0.2">
      <c r="A37" s="21">
        <v>461</v>
      </c>
      <c r="B37" s="21" t="str">
        <f>COUNTIF($E$1:E37,E37)&amp;E37</f>
        <v>2CA - Eureka / Arcata / McKinleyville</v>
      </c>
      <c r="C37" s="10" t="s">
        <v>48</v>
      </c>
      <c r="D37" s="10" t="s">
        <v>57</v>
      </c>
      <c r="E37" s="10" t="s">
        <v>633</v>
      </c>
      <c r="F37" s="10" t="s">
        <v>58</v>
      </c>
      <c r="G37" s="10" t="s">
        <v>15</v>
      </c>
      <c r="H37" s="10" t="s">
        <v>42</v>
      </c>
      <c r="I37" s="10" t="str">
        <f t="shared" si="1"/>
        <v>June 1 - August 31</v>
      </c>
      <c r="J37" s="22">
        <v>173</v>
      </c>
      <c r="K37" s="22">
        <v>69</v>
      </c>
    </row>
    <row r="38" spans="1:11" x14ac:dyDescent="0.2">
      <c r="A38" s="21">
        <v>461</v>
      </c>
      <c r="B38" s="21" t="str">
        <f>COUNTIF($E$1:E38,E38)&amp;E38</f>
        <v>3CA - Eureka / Arcata / McKinleyville</v>
      </c>
      <c r="C38" s="10" t="s">
        <v>48</v>
      </c>
      <c r="D38" s="10" t="s">
        <v>57</v>
      </c>
      <c r="E38" s="10" t="s">
        <v>633</v>
      </c>
      <c r="F38" s="10" t="s">
        <v>58</v>
      </c>
      <c r="G38" s="10" t="s">
        <v>43</v>
      </c>
      <c r="H38" s="10" t="s">
        <v>18</v>
      </c>
      <c r="I38" s="10" t="str">
        <f t="shared" si="1"/>
        <v>September 1 - September 30</v>
      </c>
      <c r="J38" s="22">
        <v>124</v>
      </c>
      <c r="K38" s="22">
        <v>69</v>
      </c>
    </row>
    <row r="39" spans="1:11" x14ac:dyDescent="0.2">
      <c r="A39" s="23">
        <v>21</v>
      </c>
      <c r="B39" s="23" t="str">
        <f>COUNTIF($E$1:E39,E39)&amp;E39</f>
        <v>1CA - Fresno</v>
      </c>
      <c r="C39" s="11" t="s">
        <v>48</v>
      </c>
      <c r="D39" s="11" t="s">
        <v>59</v>
      </c>
      <c r="E39" s="11" t="s">
        <v>634</v>
      </c>
      <c r="F39" s="11" t="s">
        <v>59</v>
      </c>
      <c r="G39" s="11" t="s">
        <v>8</v>
      </c>
      <c r="H39" s="11" t="s">
        <v>8</v>
      </c>
      <c r="I39" s="11" t="str">
        <f t="shared" si="1"/>
        <v xml:space="preserve"> - </v>
      </c>
      <c r="J39" s="24">
        <v>124</v>
      </c>
      <c r="K39" s="24">
        <v>69</v>
      </c>
    </row>
    <row r="40" spans="1:11" x14ac:dyDescent="0.2">
      <c r="A40" s="21">
        <v>22</v>
      </c>
      <c r="B40" s="21" t="str">
        <f>COUNTIF($E$1:E40,E40)&amp;E40</f>
        <v>1CA - Los Angeles</v>
      </c>
      <c r="C40" s="10" t="s">
        <v>48</v>
      </c>
      <c r="D40" s="10" t="s">
        <v>60</v>
      </c>
      <c r="E40" s="10" t="s">
        <v>635</v>
      </c>
      <c r="F40" s="10" t="s">
        <v>61</v>
      </c>
      <c r="G40" s="10" t="s">
        <v>11</v>
      </c>
      <c r="H40" s="10" t="s">
        <v>32</v>
      </c>
      <c r="I40" s="10" t="str">
        <f t="shared" si="1"/>
        <v>October 1 - October 31</v>
      </c>
      <c r="J40" s="22">
        <v>183</v>
      </c>
      <c r="K40" s="22">
        <v>74</v>
      </c>
    </row>
    <row r="41" spans="1:11" x14ac:dyDescent="0.2">
      <c r="A41" s="21">
        <v>22</v>
      </c>
      <c r="B41" s="21" t="str">
        <f>COUNTIF($E$1:E41,E41)&amp;E41</f>
        <v>2CA - Los Angeles</v>
      </c>
      <c r="C41" s="10" t="s">
        <v>48</v>
      </c>
      <c r="D41" s="10" t="s">
        <v>60</v>
      </c>
      <c r="E41" s="10" t="s">
        <v>635</v>
      </c>
      <c r="F41" s="10" t="s">
        <v>61</v>
      </c>
      <c r="G41" s="10" t="s">
        <v>33</v>
      </c>
      <c r="H41" s="10" t="s">
        <v>22</v>
      </c>
      <c r="I41" s="10" t="str">
        <f t="shared" si="1"/>
        <v>November 1 - December 31</v>
      </c>
      <c r="J41" s="22">
        <v>169</v>
      </c>
      <c r="K41" s="22">
        <v>74</v>
      </c>
    </row>
    <row r="42" spans="1:11" x14ac:dyDescent="0.2">
      <c r="A42" s="21">
        <v>22</v>
      </c>
      <c r="B42" s="21" t="str">
        <f>COUNTIF($E$1:E42,E42)&amp;E42</f>
        <v>3CA - Los Angeles</v>
      </c>
      <c r="C42" s="10" t="s">
        <v>48</v>
      </c>
      <c r="D42" s="10" t="s">
        <v>60</v>
      </c>
      <c r="E42" s="10" t="s">
        <v>635</v>
      </c>
      <c r="F42" s="10" t="s">
        <v>61</v>
      </c>
      <c r="G42" s="10" t="s">
        <v>23</v>
      </c>
      <c r="H42" s="10" t="s">
        <v>18</v>
      </c>
      <c r="I42" s="10" t="str">
        <f t="shared" si="1"/>
        <v>January 1 - September 30</v>
      </c>
      <c r="J42" s="22">
        <v>183</v>
      </c>
      <c r="K42" s="22">
        <v>74</v>
      </c>
    </row>
    <row r="43" spans="1:11" x14ac:dyDescent="0.2">
      <c r="A43" s="23">
        <v>23</v>
      </c>
      <c r="B43" s="23" t="str">
        <f>COUNTIF($E$1:E43,E43)&amp;E43</f>
        <v>1CA - Mammoth Lakes</v>
      </c>
      <c r="C43" s="11" t="s">
        <v>48</v>
      </c>
      <c r="D43" s="11" t="s">
        <v>62</v>
      </c>
      <c r="E43" s="11" t="s">
        <v>636</v>
      </c>
      <c r="F43" s="11" t="s">
        <v>63</v>
      </c>
      <c r="G43" s="11" t="s">
        <v>11</v>
      </c>
      <c r="H43" s="11" t="s">
        <v>64</v>
      </c>
      <c r="I43" s="11" t="str">
        <f t="shared" si="1"/>
        <v>October 1 - November 30</v>
      </c>
      <c r="J43" s="24">
        <v>142</v>
      </c>
      <c r="K43" s="24">
        <v>79</v>
      </c>
    </row>
    <row r="44" spans="1:11" x14ac:dyDescent="0.2">
      <c r="A44" s="23">
        <v>23</v>
      </c>
      <c r="B44" s="23" t="str">
        <f>COUNTIF($E$1:E44,E44)&amp;E44</f>
        <v>2CA - Mammoth Lakes</v>
      </c>
      <c r="C44" s="11" t="s">
        <v>48</v>
      </c>
      <c r="D44" s="11" t="s">
        <v>62</v>
      </c>
      <c r="E44" s="11" t="s">
        <v>636</v>
      </c>
      <c r="F44" s="11" t="s">
        <v>63</v>
      </c>
      <c r="G44" s="11" t="s">
        <v>65</v>
      </c>
      <c r="H44" s="11" t="s">
        <v>66</v>
      </c>
      <c r="I44" s="11" t="str">
        <f t="shared" si="1"/>
        <v>December 1 - June 30</v>
      </c>
      <c r="J44" s="24">
        <v>178</v>
      </c>
      <c r="K44" s="24">
        <v>79</v>
      </c>
    </row>
    <row r="45" spans="1:11" x14ac:dyDescent="0.2">
      <c r="A45" s="23">
        <v>23</v>
      </c>
      <c r="B45" s="23" t="str">
        <f>COUNTIF($E$1:E45,E45)&amp;E45</f>
        <v>3CA - Mammoth Lakes</v>
      </c>
      <c r="C45" s="11" t="s">
        <v>48</v>
      </c>
      <c r="D45" s="11" t="s">
        <v>62</v>
      </c>
      <c r="E45" s="11" t="s">
        <v>636</v>
      </c>
      <c r="F45" s="11" t="s">
        <v>63</v>
      </c>
      <c r="G45" s="11" t="s">
        <v>67</v>
      </c>
      <c r="H45" s="11" t="s">
        <v>18</v>
      </c>
      <c r="I45" s="11" t="str">
        <f t="shared" si="1"/>
        <v>July 1 - September 30</v>
      </c>
      <c r="J45" s="24">
        <v>142</v>
      </c>
      <c r="K45" s="24">
        <v>79</v>
      </c>
    </row>
    <row r="46" spans="1:11" x14ac:dyDescent="0.2">
      <c r="A46" s="21">
        <v>24</v>
      </c>
      <c r="B46" s="21" t="str">
        <f>COUNTIF($E$1:E46,E46)&amp;E46</f>
        <v>1CA - Mill Valley / San Rafael / Novato</v>
      </c>
      <c r="C46" s="10" t="s">
        <v>48</v>
      </c>
      <c r="D46" s="10" t="s">
        <v>68</v>
      </c>
      <c r="E46" s="10" t="s">
        <v>637</v>
      </c>
      <c r="F46" s="10" t="s">
        <v>69</v>
      </c>
      <c r="G46" s="10" t="s">
        <v>11</v>
      </c>
      <c r="H46" s="10" t="s">
        <v>32</v>
      </c>
      <c r="I46" s="10" t="str">
        <f t="shared" si="1"/>
        <v>October 1 - October 31</v>
      </c>
      <c r="J46" s="22">
        <v>189</v>
      </c>
      <c r="K46" s="22">
        <v>74</v>
      </c>
    </row>
    <row r="47" spans="1:11" x14ac:dyDescent="0.2">
      <c r="A47" s="21">
        <v>24</v>
      </c>
      <c r="B47" s="21" t="str">
        <f>COUNTIF($E$1:E47,E47)&amp;E47</f>
        <v>2CA - Mill Valley / San Rafael / Novato</v>
      </c>
      <c r="C47" s="10" t="s">
        <v>48</v>
      </c>
      <c r="D47" s="10" t="s">
        <v>68</v>
      </c>
      <c r="E47" s="10" t="s">
        <v>637</v>
      </c>
      <c r="F47" s="10" t="s">
        <v>69</v>
      </c>
      <c r="G47" s="10" t="s">
        <v>33</v>
      </c>
      <c r="H47" s="10" t="s">
        <v>14</v>
      </c>
      <c r="I47" s="10" t="str">
        <f t="shared" si="1"/>
        <v>November 1 - May 31</v>
      </c>
      <c r="J47" s="22">
        <v>166</v>
      </c>
      <c r="K47" s="22">
        <v>74</v>
      </c>
    </row>
    <row r="48" spans="1:11" x14ac:dyDescent="0.2">
      <c r="A48" s="21">
        <v>24</v>
      </c>
      <c r="B48" s="21" t="str">
        <f>COUNTIF($E$1:E48,E48)&amp;E48</f>
        <v>3CA - Mill Valley / San Rafael / Novato</v>
      </c>
      <c r="C48" s="10" t="s">
        <v>48</v>
      </c>
      <c r="D48" s="10" t="s">
        <v>68</v>
      </c>
      <c r="E48" s="10" t="s">
        <v>637</v>
      </c>
      <c r="F48" s="10" t="s">
        <v>69</v>
      </c>
      <c r="G48" s="10" t="s">
        <v>15</v>
      </c>
      <c r="H48" s="10" t="s">
        <v>18</v>
      </c>
      <c r="I48" s="10" t="str">
        <f t="shared" si="1"/>
        <v>June 1 - September 30</v>
      </c>
      <c r="J48" s="22">
        <v>189</v>
      </c>
      <c r="K48" s="22">
        <v>74</v>
      </c>
    </row>
    <row r="49" spans="1:11" x14ac:dyDescent="0.2">
      <c r="A49" s="23">
        <v>26</v>
      </c>
      <c r="B49" s="23" t="str">
        <f>COUNTIF($E$1:E49,E49)&amp;E49</f>
        <v>1CA - Monterey</v>
      </c>
      <c r="C49" s="11" t="s">
        <v>48</v>
      </c>
      <c r="D49" s="11" t="s">
        <v>70</v>
      </c>
      <c r="E49" s="11" t="s">
        <v>638</v>
      </c>
      <c r="F49" s="11" t="s">
        <v>70</v>
      </c>
      <c r="G49" s="11" t="s">
        <v>11</v>
      </c>
      <c r="H49" s="11" t="s">
        <v>14</v>
      </c>
      <c r="I49" s="11" t="str">
        <f t="shared" si="1"/>
        <v>October 1 - May 31</v>
      </c>
      <c r="J49" s="24">
        <v>184</v>
      </c>
      <c r="K49" s="24">
        <v>74</v>
      </c>
    </row>
    <row r="50" spans="1:11" x14ac:dyDescent="0.2">
      <c r="A50" s="23">
        <v>26</v>
      </c>
      <c r="B50" s="23" t="str">
        <f>COUNTIF($E$1:E50,E50)&amp;E50</f>
        <v>2CA - Monterey</v>
      </c>
      <c r="C50" s="11" t="s">
        <v>48</v>
      </c>
      <c r="D50" s="11" t="s">
        <v>70</v>
      </c>
      <c r="E50" s="11" t="s">
        <v>638</v>
      </c>
      <c r="F50" s="11" t="s">
        <v>70</v>
      </c>
      <c r="G50" s="11" t="s">
        <v>15</v>
      </c>
      <c r="H50" s="11" t="s">
        <v>42</v>
      </c>
      <c r="I50" s="11" t="str">
        <f t="shared" si="1"/>
        <v>June 1 - August 31</v>
      </c>
      <c r="J50" s="24">
        <v>251</v>
      </c>
      <c r="K50" s="24">
        <v>74</v>
      </c>
    </row>
    <row r="51" spans="1:11" x14ac:dyDescent="0.2">
      <c r="A51" s="23">
        <v>26</v>
      </c>
      <c r="B51" s="23" t="str">
        <f>COUNTIF($E$1:E51,E51)&amp;E51</f>
        <v>3CA - Monterey</v>
      </c>
      <c r="C51" s="11" t="s">
        <v>48</v>
      </c>
      <c r="D51" s="11" t="s">
        <v>70</v>
      </c>
      <c r="E51" s="11" t="s">
        <v>638</v>
      </c>
      <c r="F51" s="11" t="s">
        <v>70</v>
      </c>
      <c r="G51" s="11" t="s">
        <v>43</v>
      </c>
      <c r="H51" s="11" t="s">
        <v>18</v>
      </c>
      <c r="I51" s="11" t="str">
        <f t="shared" si="1"/>
        <v>September 1 - September 30</v>
      </c>
      <c r="J51" s="24">
        <v>184</v>
      </c>
      <c r="K51" s="24">
        <v>74</v>
      </c>
    </row>
    <row r="52" spans="1:11" x14ac:dyDescent="0.2">
      <c r="A52" s="21">
        <v>27</v>
      </c>
      <c r="B52" s="21" t="str">
        <f>COUNTIF($E$1:E52,E52)&amp;E52</f>
        <v>1CA - Napa</v>
      </c>
      <c r="C52" s="10" t="s">
        <v>48</v>
      </c>
      <c r="D52" s="10" t="s">
        <v>71</v>
      </c>
      <c r="E52" s="10" t="s">
        <v>639</v>
      </c>
      <c r="F52" s="10" t="s">
        <v>71</v>
      </c>
      <c r="G52" s="10" t="s">
        <v>11</v>
      </c>
      <c r="H52" s="10" t="s">
        <v>64</v>
      </c>
      <c r="I52" s="10" t="str">
        <f t="shared" si="1"/>
        <v>October 1 - November 30</v>
      </c>
      <c r="J52" s="22">
        <v>265</v>
      </c>
      <c r="K52" s="22">
        <v>79</v>
      </c>
    </row>
    <row r="53" spans="1:11" x14ac:dyDescent="0.2">
      <c r="A53" s="21">
        <v>27</v>
      </c>
      <c r="B53" s="21" t="str">
        <f>COUNTIF($E$1:E53,E53)&amp;E53</f>
        <v>2CA - Napa</v>
      </c>
      <c r="C53" s="10" t="s">
        <v>48</v>
      </c>
      <c r="D53" s="10" t="s">
        <v>71</v>
      </c>
      <c r="E53" s="10" t="s">
        <v>639</v>
      </c>
      <c r="F53" s="10" t="s">
        <v>71</v>
      </c>
      <c r="G53" s="10" t="s">
        <v>65</v>
      </c>
      <c r="H53" s="10" t="s">
        <v>12</v>
      </c>
      <c r="I53" s="10" t="str">
        <f t="shared" si="1"/>
        <v>December 1 - February 28</v>
      </c>
      <c r="J53" s="22">
        <v>195</v>
      </c>
      <c r="K53" s="22">
        <v>79</v>
      </c>
    </row>
    <row r="54" spans="1:11" x14ac:dyDescent="0.2">
      <c r="A54" s="21">
        <v>27</v>
      </c>
      <c r="B54" s="21" t="str">
        <f>COUNTIF($E$1:E54,E54)&amp;E54</f>
        <v>3CA - Napa</v>
      </c>
      <c r="C54" s="10" t="s">
        <v>48</v>
      </c>
      <c r="D54" s="10" t="s">
        <v>71</v>
      </c>
      <c r="E54" s="10" t="s">
        <v>639</v>
      </c>
      <c r="F54" s="10" t="s">
        <v>71</v>
      </c>
      <c r="G54" s="10" t="s">
        <v>13</v>
      </c>
      <c r="H54" s="10" t="s">
        <v>18</v>
      </c>
      <c r="I54" s="10" t="str">
        <f t="shared" si="1"/>
        <v>March 1 - September 30</v>
      </c>
      <c r="J54" s="22">
        <v>265</v>
      </c>
      <c r="K54" s="22">
        <v>79</v>
      </c>
    </row>
    <row r="55" spans="1:11" x14ac:dyDescent="0.2">
      <c r="A55" s="23">
        <v>28</v>
      </c>
      <c r="B55" s="23" t="str">
        <f>COUNTIF($E$1:E55,E55)&amp;E55</f>
        <v>1CA - Oakhurst</v>
      </c>
      <c r="C55" s="11" t="s">
        <v>48</v>
      </c>
      <c r="D55" s="11" t="s">
        <v>72</v>
      </c>
      <c r="E55" s="11" t="s">
        <v>640</v>
      </c>
      <c r="F55" s="11" t="s">
        <v>73</v>
      </c>
      <c r="G55" s="11" t="s">
        <v>11</v>
      </c>
      <c r="H55" s="11" t="s">
        <v>34</v>
      </c>
      <c r="I55" s="11" t="str">
        <f t="shared" si="1"/>
        <v>October 1 - April 30</v>
      </c>
      <c r="J55" s="24">
        <v>118</v>
      </c>
      <c r="K55" s="24">
        <v>69</v>
      </c>
    </row>
    <row r="56" spans="1:11" x14ac:dyDescent="0.2">
      <c r="A56" s="23">
        <v>28</v>
      </c>
      <c r="B56" s="23" t="str">
        <f>COUNTIF($E$1:E56,E56)&amp;E56</f>
        <v>2CA - Oakhurst</v>
      </c>
      <c r="C56" s="11" t="s">
        <v>48</v>
      </c>
      <c r="D56" s="11" t="s">
        <v>72</v>
      </c>
      <c r="E56" s="11" t="s">
        <v>640</v>
      </c>
      <c r="F56" s="11" t="s">
        <v>73</v>
      </c>
      <c r="G56" s="11" t="s">
        <v>35</v>
      </c>
      <c r="H56" s="11" t="s">
        <v>18</v>
      </c>
      <c r="I56" s="11" t="str">
        <f t="shared" si="1"/>
        <v>May 1 - September 30</v>
      </c>
      <c r="J56" s="24">
        <v>149</v>
      </c>
      <c r="K56" s="24">
        <v>69</v>
      </c>
    </row>
    <row r="57" spans="1:11" x14ac:dyDescent="0.2">
      <c r="A57" s="21">
        <v>29</v>
      </c>
      <c r="B57" s="21" t="str">
        <f>COUNTIF($E$1:E57,E57)&amp;E57</f>
        <v>1CA - Oakland</v>
      </c>
      <c r="C57" s="10" t="s">
        <v>48</v>
      </c>
      <c r="D57" s="10" t="s">
        <v>74</v>
      </c>
      <c r="E57" s="10" t="s">
        <v>641</v>
      </c>
      <c r="F57" s="10" t="s">
        <v>75</v>
      </c>
      <c r="G57" s="10" t="s">
        <v>8</v>
      </c>
      <c r="H57" s="10" t="s">
        <v>8</v>
      </c>
      <c r="I57" s="10" t="str">
        <f t="shared" si="1"/>
        <v xml:space="preserve"> - </v>
      </c>
      <c r="J57" s="22">
        <v>189</v>
      </c>
      <c r="K57" s="22">
        <v>74</v>
      </c>
    </row>
    <row r="58" spans="1:11" x14ac:dyDescent="0.2">
      <c r="A58" s="23">
        <v>30</v>
      </c>
      <c r="B58" s="23" t="str">
        <f>COUNTIF($E$1:E58,E58)&amp;E58</f>
        <v>1CA - Palm Springs</v>
      </c>
      <c r="C58" s="11" t="s">
        <v>48</v>
      </c>
      <c r="D58" s="11" t="s">
        <v>76</v>
      </c>
      <c r="E58" s="11" t="s">
        <v>642</v>
      </c>
      <c r="F58" s="11" t="s">
        <v>77</v>
      </c>
      <c r="G58" s="11" t="s">
        <v>11</v>
      </c>
      <c r="H58" s="11" t="s">
        <v>34</v>
      </c>
      <c r="I58" s="11" t="str">
        <f t="shared" si="1"/>
        <v>October 1 - April 30</v>
      </c>
      <c r="J58" s="24">
        <v>184</v>
      </c>
      <c r="K58" s="24">
        <v>69</v>
      </c>
    </row>
    <row r="59" spans="1:11" x14ac:dyDescent="0.2">
      <c r="A59" s="23">
        <v>30</v>
      </c>
      <c r="B59" s="23" t="str">
        <f>COUNTIF($E$1:E59,E59)&amp;E59</f>
        <v>2CA - Palm Springs</v>
      </c>
      <c r="C59" s="11" t="s">
        <v>48</v>
      </c>
      <c r="D59" s="11" t="s">
        <v>76</v>
      </c>
      <c r="E59" s="11" t="s">
        <v>642</v>
      </c>
      <c r="F59" s="11" t="s">
        <v>77</v>
      </c>
      <c r="G59" s="11" t="s">
        <v>35</v>
      </c>
      <c r="H59" s="11" t="s">
        <v>18</v>
      </c>
      <c r="I59" s="11" t="str">
        <f t="shared" si="1"/>
        <v>May 1 - September 30</v>
      </c>
      <c r="J59" s="24">
        <v>142</v>
      </c>
      <c r="K59" s="24">
        <v>69</v>
      </c>
    </row>
    <row r="60" spans="1:11" x14ac:dyDescent="0.2">
      <c r="A60" s="21">
        <v>31</v>
      </c>
      <c r="B60" s="21" t="str">
        <f>COUNTIF($E$1:E60,E60)&amp;E60</f>
        <v>1CA - Point Arena / Gualala</v>
      </c>
      <c r="C60" s="10" t="s">
        <v>48</v>
      </c>
      <c r="D60" s="10" t="s">
        <v>78</v>
      </c>
      <c r="E60" s="10" t="s">
        <v>643</v>
      </c>
      <c r="F60" s="10" t="s">
        <v>79</v>
      </c>
      <c r="G60" s="10" t="s">
        <v>8</v>
      </c>
      <c r="H60" s="10" t="s">
        <v>8</v>
      </c>
      <c r="I60" s="10" t="str">
        <f t="shared" si="1"/>
        <v xml:space="preserve"> - </v>
      </c>
      <c r="J60" s="22">
        <v>133</v>
      </c>
      <c r="K60" s="22">
        <v>79</v>
      </c>
    </row>
    <row r="61" spans="1:11" x14ac:dyDescent="0.2">
      <c r="A61" s="23">
        <v>33</v>
      </c>
      <c r="B61" s="23" t="str">
        <f>COUNTIF($E$1:E61,E61)&amp;E61</f>
        <v>1CA - Sacramento</v>
      </c>
      <c r="C61" s="11" t="s">
        <v>48</v>
      </c>
      <c r="D61" s="11" t="s">
        <v>80</v>
      </c>
      <c r="E61" s="11" t="s">
        <v>644</v>
      </c>
      <c r="F61" s="11" t="s">
        <v>80</v>
      </c>
      <c r="G61" s="11" t="s">
        <v>8</v>
      </c>
      <c r="H61" s="11" t="s">
        <v>8</v>
      </c>
      <c r="I61" s="11" t="str">
        <f t="shared" si="1"/>
        <v xml:space="preserve"> - </v>
      </c>
      <c r="J61" s="24">
        <v>145</v>
      </c>
      <c r="K61" s="24">
        <v>69</v>
      </c>
    </row>
    <row r="62" spans="1:11" x14ac:dyDescent="0.2">
      <c r="A62" s="21">
        <v>34</v>
      </c>
      <c r="B62" s="21" t="str">
        <f>COUNTIF($E$1:E62,E62)&amp;E62</f>
        <v>1CA - San Diego</v>
      </c>
      <c r="C62" s="10" t="s">
        <v>48</v>
      </c>
      <c r="D62" s="10" t="s">
        <v>81</v>
      </c>
      <c r="E62" s="10" t="s">
        <v>645</v>
      </c>
      <c r="F62" s="10" t="s">
        <v>81</v>
      </c>
      <c r="G62" s="10" t="s">
        <v>11</v>
      </c>
      <c r="H62" s="10" t="s">
        <v>14</v>
      </c>
      <c r="I62" s="10" t="str">
        <f t="shared" si="1"/>
        <v>October 1 - May 31</v>
      </c>
      <c r="J62" s="22">
        <v>194</v>
      </c>
      <c r="K62" s="22">
        <v>74</v>
      </c>
    </row>
    <row r="63" spans="1:11" x14ac:dyDescent="0.2">
      <c r="A63" s="21">
        <v>34</v>
      </c>
      <c r="B63" s="21" t="str">
        <f>COUNTIF($E$1:E63,E63)&amp;E63</f>
        <v>2CA - San Diego</v>
      </c>
      <c r="C63" s="10" t="s">
        <v>48</v>
      </c>
      <c r="D63" s="10" t="s">
        <v>81</v>
      </c>
      <c r="E63" s="10" t="s">
        <v>645</v>
      </c>
      <c r="F63" s="10" t="s">
        <v>81</v>
      </c>
      <c r="G63" s="10" t="s">
        <v>15</v>
      </c>
      <c r="H63" s="10" t="s">
        <v>42</v>
      </c>
      <c r="I63" s="10" t="str">
        <f t="shared" si="1"/>
        <v>June 1 - August 31</v>
      </c>
      <c r="J63" s="22">
        <v>230</v>
      </c>
      <c r="K63" s="22">
        <v>74</v>
      </c>
    </row>
    <row r="64" spans="1:11" x14ac:dyDescent="0.2">
      <c r="A64" s="21">
        <v>34</v>
      </c>
      <c r="B64" s="21" t="str">
        <f>COUNTIF($E$1:E64,E64)&amp;E64</f>
        <v>3CA - San Diego</v>
      </c>
      <c r="C64" s="10" t="s">
        <v>48</v>
      </c>
      <c r="D64" s="10" t="s">
        <v>81</v>
      </c>
      <c r="E64" s="10" t="s">
        <v>645</v>
      </c>
      <c r="F64" s="10" t="s">
        <v>81</v>
      </c>
      <c r="G64" s="10" t="s">
        <v>43</v>
      </c>
      <c r="H64" s="10" t="s">
        <v>18</v>
      </c>
      <c r="I64" s="10" t="str">
        <f t="shared" si="1"/>
        <v>September 1 - September 30</v>
      </c>
      <c r="J64" s="22">
        <v>194</v>
      </c>
      <c r="K64" s="22">
        <v>74</v>
      </c>
    </row>
    <row r="65" spans="1:11" x14ac:dyDescent="0.2">
      <c r="A65" s="23">
        <v>35</v>
      </c>
      <c r="B65" s="23" t="str">
        <f>COUNTIF($E$1:E65,E65)&amp;E65</f>
        <v>1CA - San Francisco</v>
      </c>
      <c r="C65" s="11" t="s">
        <v>48</v>
      </c>
      <c r="D65" s="11" t="s">
        <v>82</v>
      </c>
      <c r="E65" s="11" t="s">
        <v>646</v>
      </c>
      <c r="F65" s="11" t="s">
        <v>82</v>
      </c>
      <c r="G65" s="11" t="s">
        <v>11</v>
      </c>
      <c r="H65" s="11" t="s">
        <v>22</v>
      </c>
      <c r="I65" s="11" t="str">
        <f t="shared" si="1"/>
        <v>October 1 - December 31</v>
      </c>
      <c r="J65" s="24">
        <v>288</v>
      </c>
      <c r="K65" s="24">
        <v>79</v>
      </c>
    </row>
    <row r="66" spans="1:11" x14ac:dyDescent="0.2">
      <c r="A66" s="23">
        <v>35</v>
      </c>
      <c r="B66" s="23" t="str">
        <f>COUNTIF($E$1:E66,E66)&amp;E66</f>
        <v>2CA - San Francisco</v>
      </c>
      <c r="C66" s="11" t="s">
        <v>48</v>
      </c>
      <c r="D66" s="11" t="s">
        <v>82</v>
      </c>
      <c r="E66" s="11" t="s">
        <v>646</v>
      </c>
      <c r="F66" s="11" t="s">
        <v>82</v>
      </c>
      <c r="G66" s="11" t="s">
        <v>23</v>
      </c>
      <c r="H66" s="11" t="s">
        <v>24</v>
      </c>
      <c r="I66" s="11" t="str">
        <f t="shared" si="1"/>
        <v>January 1 - March 31</v>
      </c>
      <c r="J66" s="24">
        <v>333</v>
      </c>
      <c r="K66" s="24">
        <v>79</v>
      </c>
    </row>
    <row r="67" spans="1:11" x14ac:dyDescent="0.2">
      <c r="A67" s="23">
        <v>35</v>
      </c>
      <c r="B67" s="23" t="str">
        <f>COUNTIF($E$1:E67,E67)&amp;E67</f>
        <v>3CA - San Francisco</v>
      </c>
      <c r="C67" s="11" t="s">
        <v>48</v>
      </c>
      <c r="D67" s="11" t="s">
        <v>82</v>
      </c>
      <c r="E67" s="11" t="s">
        <v>646</v>
      </c>
      <c r="F67" s="11" t="s">
        <v>82</v>
      </c>
      <c r="G67" s="11" t="s">
        <v>25</v>
      </c>
      <c r="H67" s="11" t="s">
        <v>42</v>
      </c>
      <c r="I67" s="11" t="str">
        <f t="shared" si="1"/>
        <v>April 1 - August 31</v>
      </c>
      <c r="J67" s="24">
        <v>270</v>
      </c>
      <c r="K67" s="24">
        <v>79</v>
      </c>
    </row>
    <row r="68" spans="1:11" x14ac:dyDescent="0.2">
      <c r="A68" s="23">
        <v>35</v>
      </c>
      <c r="B68" s="23" t="str">
        <f>COUNTIF($E$1:E68,E68)&amp;E68</f>
        <v>4CA - San Francisco</v>
      </c>
      <c r="C68" s="11" t="s">
        <v>48</v>
      </c>
      <c r="D68" s="11" t="s">
        <v>82</v>
      </c>
      <c r="E68" s="11" t="s">
        <v>646</v>
      </c>
      <c r="F68" s="11" t="s">
        <v>82</v>
      </c>
      <c r="G68" s="11" t="s">
        <v>43</v>
      </c>
      <c r="H68" s="11" t="s">
        <v>18</v>
      </c>
      <c r="I68" s="11" t="str">
        <f t="shared" si="1"/>
        <v>September 1 - September 30</v>
      </c>
      <c r="J68" s="24">
        <v>288</v>
      </c>
      <c r="K68" s="24">
        <v>79</v>
      </c>
    </row>
    <row r="69" spans="1:11" x14ac:dyDescent="0.2">
      <c r="A69" s="21">
        <v>36</v>
      </c>
      <c r="B69" s="21" t="str">
        <f>COUNTIF($E$1:E69,E69)&amp;E69</f>
        <v>1CA - San Luis Obispo</v>
      </c>
      <c r="C69" s="10" t="s">
        <v>48</v>
      </c>
      <c r="D69" s="10" t="s">
        <v>83</v>
      </c>
      <c r="E69" s="10" t="s">
        <v>647</v>
      </c>
      <c r="F69" s="10" t="s">
        <v>83</v>
      </c>
      <c r="G69" s="10" t="s">
        <v>11</v>
      </c>
      <c r="H69" s="10" t="s">
        <v>14</v>
      </c>
      <c r="I69" s="10" t="str">
        <f t="shared" si="1"/>
        <v>October 1 - May 31</v>
      </c>
      <c r="J69" s="22">
        <v>156</v>
      </c>
      <c r="K69" s="22">
        <v>74</v>
      </c>
    </row>
    <row r="70" spans="1:11" x14ac:dyDescent="0.2">
      <c r="A70" s="21">
        <v>36</v>
      </c>
      <c r="B70" s="21" t="str">
        <f>COUNTIF($E$1:E70,E70)&amp;E70</f>
        <v>2CA - San Luis Obispo</v>
      </c>
      <c r="C70" s="10" t="s">
        <v>48</v>
      </c>
      <c r="D70" s="10" t="s">
        <v>83</v>
      </c>
      <c r="E70" s="10" t="s">
        <v>647</v>
      </c>
      <c r="F70" s="10" t="s">
        <v>83</v>
      </c>
      <c r="G70" s="10" t="s">
        <v>15</v>
      </c>
      <c r="H70" s="10" t="s">
        <v>42</v>
      </c>
      <c r="I70" s="10" t="str">
        <f t="shared" ref="I70:I133" si="2">G70&amp;" - "&amp;H70</f>
        <v>June 1 - August 31</v>
      </c>
      <c r="J70" s="22">
        <v>196</v>
      </c>
      <c r="K70" s="22">
        <v>74</v>
      </c>
    </row>
    <row r="71" spans="1:11" x14ac:dyDescent="0.2">
      <c r="A71" s="21">
        <v>36</v>
      </c>
      <c r="B71" s="21" t="str">
        <f>COUNTIF($E$1:E71,E71)&amp;E71</f>
        <v>3CA - San Luis Obispo</v>
      </c>
      <c r="C71" s="10" t="s">
        <v>48</v>
      </c>
      <c r="D71" s="10" t="s">
        <v>83</v>
      </c>
      <c r="E71" s="10" t="s">
        <v>647</v>
      </c>
      <c r="F71" s="10" t="s">
        <v>83</v>
      </c>
      <c r="G71" s="10" t="s">
        <v>43</v>
      </c>
      <c r="H71" s="10" t="s">
        <v>18</v>
      </c>
      <c r="I71" s="10" t="str">
        <f t="shared" si="2"/>
        <v>September 1 - September 30</v>
      </c>
      <c r="J71" s="22">
        <v>156</v>
      </c>
      <c r="K71" s="22">
        <v>74</v>
      </c>
    </row>
    <row r="72" spans="1:11" x14ac:dyDescent="0.2">
      <c r="A72" s="23">
        <v>37</v>
      </c>
      <c r="B72" s="23" t="str">
        <f>COUNTIF($E$1:E72,E72)&amp;E72</f>
        <v>1CA - San Mateo / Foster City / Belmont</v>
      </c>
      <c r="C72" s="11" t="s">
        <v>48</v>
      </c>
      <c r="D72" s="11" t="s">
        <v>84</v>
      </c>
      <c r="E72" s="11" t="s">
        <v>648</v>
      </c>
      <c r="F72" s="11" t="s">
        <v>85</v>
      </c>
      <c r="G72" s="11" t="s">
        <v>8</v>
      </c>
      <c r="H72" s="11" t="s">
        <v>8</v>
      </c>
      <c r="I72" s="11" t="str">
        <f t="shared" si="2"/>
        <v xml:space="preserve"> - </v>
      </c>
      <c r="J72" s="24">
        <v>222</v>
      </c>
      <c r="K72" s="24">
        <v>74</v>
      </c>
    </row>
    <row r="73" spans="1:11" x14ac:dyDescent="0.2">
      <c r="A73" s="21">
        <v>38</v>
      </c>
      <c r="B73" s="21" t="str">
        <f>COUNTIF($E$1:E73,E73)&amp;E73</f>
        <v>1CA - Santa Barbara</v>
      </c>
      <c r="C73" s="10" t="s">
        <v>48</v>
      </c>
      <c r="D73" s="10" t="s">
        <v>86</v>
      </c>
      <c r="E73" s="10" t="s">
        <v>649</v>
      </c>
      <c r="F73" s="10" t="s">
        <v>86</v>
      </c>
      <c r="G73" s="10" t="s">
        <v>11</v>
      </c>
      <c r="H73" s="10" t="s">
        <v>66</v>
      </c>
      <c r="I73" s="10" t="str">
        <f t="shared" si="2"/>
        <v>October 1 - June 30</v>
      </c>
      <c r="J73" s="22">
        <v>214</v>
      </c>
      <c r="K73" s="22">
        <v>74</v>
      </c>
    </row>
    <row r="74" spans="1:11" x14ac:dyDescent="0.2">
      <c r="A74" s="21">
        <v>38</v>
      </c>
      <c r="B74" s="21" t="str">
        <f>COUNTIF($E$1:E74,E74)&amp;E74</f>
        <v>2CA - Santa Barbara</v>
      </c>
      <c r="C74" s="10" t="s">
        <v>48</v>
      </c>
      <c r="D74" s="10" t="s">
        <v>86</v>
      </c>
      <c r="E74" s="10" t="s">
        <v>649</v>
      </c>
      <c r="F74" s="10" t="s">
        <v>86</v>
      </c>
      <c r="G74" s="10" t="s">
        <v>67</v>
      </c>
      <c r="H74" s="10" t="s">
        <v>42</v>
      </c>
      <c r="I74" s="10" t="str">
        <f t="shared" si="2"/>
        <v>July 1 - August 31</v>
      </c>
      <c r="J74" s="22">
        <v>289</v>
      </c>
      <c r="K74" s="22">
        <v>74</v>
      </c>
    </row>
    <row r="75" spans="1:11" x14ac:dyDescent="0.2">
      <c r="A75" s="21">
        <v>38</v>
      </c>
      <c r="B75" s="21" t="str">
        <f>COUNTIF($E$1:E75,E75)&amp;E75</f>
        <v>3CA - Santa Barbara</v>
      </c>
      <c r="C75" s="10" t="s">
        <v>48</v>
      </c>
      <c r="D75" s="10" t="s">
        <v>86</v>
      </c>
      <c r="E75" s="10" t="s">
        <v>649</v>
      </c>
      <c r="F75" s="10" t="s">
        <v>86</v>
      </c>
      <c r="G75" s="10" t="s">
        <v>43</v>
      </c>
      <c r="H75" s="10" t="s">
        <v>18</v>
      </c>
      <c r="I75" s="10" t="str">
        <f t="shared" si="2"/>
        <v>September 1 - September 30</v>
      </c>
      <c r="J75" s="22">
        <v>214</v>
      </c>
      <c r="K75" s="22">
        <v>74</v>
      </c>
    </row>
    <row r="76" spans="1:11" x14ac:dyDescent="0.2">
      <c r="A76" s="23">
        <v>39</v>
      </c>
      <c r="B76" s="23" t="str">
        <f>COUNTIF($E$1:E76,E76)&amp;E76</f>
        <v>1CA - Santa Cruz</v>
      </c>
      <c r="C76" s="11" t="s">
        <v>48</v>
      </c>
      <c r="D76" s="11" t="s">
        <v>87</v>
      </c>
      <c r="E76" s="11" t="s">
        <v>650</v>
      </c>
      <c r="F76" s="11" t="s">
        <v>87</v>
      </c>
      <c r="G76" s="11" t="s">
        <v>11</v>
      </c>
      <c r="H76" s="11" t="s">
        <v>14</v>
      </c>
      <c r="I76" s="11" t="str">
        <f t="shared" si="2"/>
        <v>October 1 - May 31</v>
      </c>
      <c r="J76" s="24">
        <v>143</v>
      </c>
      <c r="K76" s="24">
        <v>69</v>
      </c>
    </row>
    <row r="77" spans="1:11" x14ac:dyDescent="0.2">
      <c r="A77" s="23">
        <v>39</v>
      </c>
      <c r="B77" s="23" t="str">
        <f>COUNTIF($E$1:E77,E77)&amp;E77</f>
        <v>2CA - Santa Cruz</v>
      </c>
      <c r="C77" s="11" t="s">
        <v>48</v>
      </c>
      <c r="D77" s="11" t="s">
        <v>87</v>
      </c>
      <c r="E77" s="11" t="s">
        <v>650</v>
      </c>
      <c r="F77" s="11" t="s">
        <v>87</v>
      </c>
      <c r="G77" s="11" t="s">
        <v>15</v>
      </c>
      <c r="H77" s="11" t="s">
        <v>42</v>
      </c>
      <c r="I77" s="11" t="str">
        <f t="shared" si="2"/>
        <v>June 1 - August 31</v>
      </c>
      <c r="J77" s="24">
        <v>181</v>
      </c>
      <c r="K77" s="24">
        <v>69</v>
      </c>
    </row>
    <row r="78" spans="1:11" x14ac:dyDescent="0.2">
      <c r="A78" s="23">
        <v>39</v>
      </c>
      <c r="B78" s="23" t="str">
        <f>COUNTIF($E$1:E78,E78)&amp;E78</f>
        <v>3CA - Santa Cruz</v>
      </c>
      <c r="C78" s="11" t="s">
        <v>48</v>
      </c>
      <c r="D78" s="11" t="s">
        <v>87</v>
      </c>
      <c r="E78" s="11" t="s">
        <v>650</v>
      </c>
      <c r="F78" s="11" t="s">
        <v>87</v>
      </c>
      <c r="G78" s="11" t="s">
        <v>43</v>
      </c>
      <c r="H78" s="11" t="s">
        <v>18</v>
      </c>
      <c r="I78" s="11" t="str">
        <f t="shared" si="2"/>
        <v>September 1 - September 30</v>
      </c>
      <c r="J78" s="24">
        <v>143</v>
      </c>
      <c r="K78" s="24">
        <v>69</v>
      </c>
    </row>
    <row r="79" spans="1:11" x14ac:dyDescent="0.2">
      <c r="A79" s="21">
        <v>40</v>
      </c>
      <c r="B79" s="21" t="str">
        <f>COUNTIF($E$1:E79,E79)&amp;E79</f>
        <v xml:space="preserve">1CA - Santa Monica </v>
      </c>
      <c r="C79" s="10" t="s">
        <v>48</v>
      </c>
      <c r="D79" s="10" t="s">
        <v>88</v>
      </c>
      <c r="E79" s="10" t="s">
        <v>651</v>
      </c>
      <c r="F79" s="10" t="s">
        <v>89</v>
      </c>
      <c r="G79" s="10" t="s">
        <v>11</v>
      </c>
      <c r="H79" s="10" t="s">
        <v>14</v>
      </c>
      <c r="I79" s="10" t="str">
        <f t="shared" si="2"/>
        <v>October 1 - May 31</v>
      </c>
      <c r="J79" s="22">
        <v>270</v>
      </c>
      <c r="K79" s="22">
        <v>79</v>
      </c>
    </row>
    <row r="80" spans="1:11" x14ac:dyDescent="0.2">
      <c r="A80" s="21">
        <v>40</v>
      </c>
      <c r="B80" s="21" t="str">
        <f>COUNTIF($E$1:E80,E80)&amp;E80</f>
        <v xml:space="preserve">2CA - Santa Monica </v>
      </c>
      <c r="C80" s="10" t="s">
        <v>48</v>
      </c>
      <c r="D80" s="10" t="s">
        <v>88</v>
      </c>
      <c r="E80" s="10" t="s">
        <v>651</v>
      </c>
      <c r="F80" s="10" t="s">
        <v>89</v>
      </c>
      <c r="G80" s="10" t="s">
        <v>15</v>
      </c>
      <c r="H80" s="10" t="s">
        <v>42</v>
      </c>
      <c r="I80" s="10" t="str">
        <f t="shared" si="2"/>
        <v>June 1 - August 31</v>
      </c>
      <c r="J80" s="22">
        <v>298</v>
      </c>
      <c r="K80" s="22">
        <v>79</v>
      </c>
    </row>
    <row r="81" spans="1:11" x14ac:dyDescent="0.2">
      <c r="A81" s="21">
        <v>40</v>
      </c>
      <c r="B81" s="21" t="str">
        <f>COUNTIF($E$1:E81,E81)&amp;E81</f>
        <v xml:space="preserve">3CA - Santa Monica </v>
      </c>
      <c r="C81" s="10" t="s">
        <v>48</v>
      </c>
      <c r="D81" s="10" t="s">
        <v>88</v>
      </c>
      <c r="E81" s="10" t="s">
        <v>651</v>
      </c>
      <c r="F81" s="10" t="s">
        <v>89</v>
      </c>
      <c r="G81" s="10" t="s">
        <v>43</v>
      </c>
      <c r="H81" s="10" t="s">
        <v>18</v>
      </c>
      <c r="I81" s="10" t="str">
        <f t="shared" si="2"/>
        <v>September 1 - September 30</v>
      </c>
      <c r="J81" s="22">
        <v>270</v>
      </c>
      <c r="K81" s="22">
        <v>79</v>
      </c>
    </row>
    <row r="82" spans="1:11" x14ac:dyDescent="0.2">
      <c r="A82" s="23">
        <v>41</v>
      </c>
      <c r="B82" s="23" t="str">
        <f>COUNTIF($E$1:E82,E82)&amp;E82</f>
        <v>1CA - Santa Rosa</v>
      </c>
      <c r="C82" s="11" t="s">
        <v>48</v>
      </c>
      <c r="D82" s="11" t="s">
        <v>90</v>
      </c>
      <c r="E82" s="11" t="s">
        <v>652</v>
      </c>
      <c r="F82" s="11" t="s">
        <v>91</v>
      </c>
      <c r="G82" s="11" t="s">
        <v>8</v>
      </c>
      <c r="H82" s="11" t="s">
        <v>8</v>
      </c>
      <c r="I82" s="11" t="str">
        <f t="shared" si="2"/>
        <v xml:space="preserve"> - </v>
      </c>
      <c r="J82" s="24">
        <v>157</v>
      </c>
      <c r="K82" s="24">
        <v>74</v>
      </c>
    </row>
    <row r="83" spans="1:11" x14ac:dyDescent="0.2">
      <c r="A83" s="21">
        <v>42</v>
      </c>
      <c r="B83" s="21" t="str">
        <f>COUNTIF($E$1:E83,E83)&amp;E83</f>
        <v>1CA - South Lake Tahoe</v>
      </c>
      <c r="C83" s="10" t="s">
        <v>48</v>
      </c>
      <c r="D83" s="10" t="s">
        <v>92</v>
      </c>
      <c r="E83" s="10" t="s">
        <v>653</v>
      </c>
      <c r="F83" s="10" t="s">
        <v>93</v>
      </c>
      <c r="G83" s="10" t="s">
        <v>11</v>
      </c>
      <c r="H83" s="10" t="s">
        <v>24</v>
      </c>
      <c r="I83" s="10" t="str">
        <f t="shared" si="2"/>
        <v>October 1 - March 31</v>
      </c>
      <c r="J83" s="22">
        <v>173</v>
      </c>
      <c r="K83" s="22">
        <v>74</v>
      </c>
    </row>
    <row r="84" spans="1:11" x14ac:dyDescent="0.2">
      <c r="A84" s="21">
        <v>42</v>
      </c>
      <c r="B84" s="21" t="str">
        <f>COUNTIF($E$1:E84,E84)&amp;E84</f>
        <v>2CA - South Lake Tahoe</v>
      </c>
      <c r="C84" s="10" t="s">
        <v>48</v>
      </c>
      <c r="D84" s="10" t="s">
        <v>92</v>
      </c>
      <c r="E84" s="10" t="s">
        <v>653</v>
      </c>
      <c r="F84" s="10" t="s">
        <v>93</v>
      </c>
      <c r="G84" s="10" t="s">
        <v>25</v>
      </c>
      <c r="H84" s="10" t="s">
        <v>14</v>
      </c>
      <c r="I84" s="10" t="str">
        <f t="shared" si="2"/>
        <v>April 1 - May 31</v>
      </c>
      <c r="J84" s="22">
        <v>143</v>
      </c>
      <c r="K84" s="22">
        <v>74</v>
      </c>
    </row>
    <row r="85" spans="1:11" x14ac:dyDescent="0.2">
      <c r="A85" s="21">
        <v>42</v>
      </c>
      <c r="B85" s="21" t="str">
        <f>COUNTIF($E$1:E85,E85)&amp;E85</f>
        <v>3CA - South Lake Tahoe</v>
      </c>
      <c r="C85" s="10" t="s">
        <v>48</v>
      </c>
      <c r="D85" s="10" t="s">
        <v>92</v>
      </c>
      <c r="E85" s="10" t="s">
        <v>653</v>
      </c>
      <c r="F85" s="10" t="s">
        <v>93</v>
      </c>
      <c r="G85" s="10" t="s">
        <v>15</v>
      </c>
      <c r="H85" s="10" t="s">
        <v>18</v>
      </c>
      <c r="I85" s="10" t="str">
        <f t="shared" si="2"/>
        <v>June 1 - September 30</v>
      </c>
      <c r="J85" s="22">
        <v>173</v>
      </c>
      <c r="K85" s="22">
        <v>74</v>
      </c>
    </row>
    <row r="86" spans="1:11" x14ac:dyDescent="0.2">
      <c r="A86" s="23">
        <v>43</v>
      </c>
      <c r="B86" s="23" t="str">
        <f>COUNTIF($E$1:E86,E86)&amp;E86</f>
        <v xml:space="preserve">1CA - Stockton </v>
      </c>
      <c r="C86" s="11" t="s">
        <v>48</v>
      </c>
      <c r="D86" s="11" t="s">
        <v>94</v>
      </c>
      <c r="E86" s="11" t="s">
        <v>654</v>
      </c>
      <c r="F86" s="11" t="s">
        <v>95</v>
      </c>
      <c r="G86" s="11" t="s">
        <v>8</v>
      </c>
      <c r="H86" s="11" t="s">
        <v>8</v>
      </c>
      <c r="I86" s="11" t="str">
        <f t="shared" si="2"/>
        <v xml:space="preserve"> - </v>
      </c>
      <c r="J86" s="24">
        <v>140</v>
      </c>
      <c r="K86" s="24">
        <v>74</v>
      </c>
    </row>
    <row r="87" spans="1:11" x14ac:dyDescent="0.2">
      <c r="A87" s="21">
        <v>44</v>
      </c>
      <c r="B87" s="21" t="str">
        <f>COUNTIF($E$1:E87,E87)&amp;E87</f>
        <v>1CA - Sunnyvale / Palo Alto / San Jose</v>
      </c>
      <c r="C87" s="10" t="s">
        <v>48</v>
      </c>
      <c r="D87" s="10" t="s">
        <v>96</v>
      </c>
      <c r="E87" s="10" t="s">
        <v>655</v>
      </c>
      <c r="F87" s="10" t="s">
        <v>97</v>
      </c>
      <c r="G87" s="10" t="s">
        <v>8</v>
      </c>
      <c r="H87" s="10" t="s">
        <v>8</v>
      </c>
      <c r="I87" s="10" t="str">
        <f t="shared" si="2"/>
        <v xml:space="preserve"> - </v>
      </c>
      <c r="J87" s="22">
        <v>245</v>
      </c>
      <c r="K87" s="22">
        <v>74</v>
      </c>
    </row>
    <row r="88" spans="1:11" x14ac:dyDescent="0.2">
      <c r="A88" s="23">
        <v>45</v>
      </c>
      <c r="B88" s="23" t="str">
        <f>COUNTIF($E$1:E88,E88)&amp;E88</f>
        <v>1CA - Tahoe City</v>
      </c>
      <c r="C88" s="11" t="s">
        <v>48</v>
      </c>
      <c r="D88" s="11" t="s">
        <v>98</v>
      </c>
      <c r="E88" s="11" t="s">
        <v>656</v>
      </c>
      <c r="F88" s="11" t="s">
        <v>99</v>
      </c>
      <c r="G88" s="11" t="s">
        <v>8</v>
      </c>
      <c r="H88" s="11" t="s">
        <v>8</v>
      </c>
      <c r="I88" s="11" t="str">
        <f t="shared" si="2"/>
        <v xml:space="preserve"> - </v>
      </c>
      <c r="J88" s="24">
        <v>132</v>
      </c>
      <c r="K88" s="24">
        <v>74</v>
      </c>
    </row>
    <row r="89" spans="1:11" x14ac:dyDescent="0.2">
      <c r="A89" s="21">
        <v>46</v>
      </c>
      <c r="B89" s="21" t="str">
        <f>COUNTIF($E$1:E89,E89)&amp;E89</f>
        <v>1CA - Truckee</v>
      </c>
      <c r="C89" s="10" t="s">
        <v>48</v>
      </c>
      <c r="D89" s="10" t="s">
        <v>100</v>
      </c>
      <c r="E89" s="10" t="s">
        <v>657</v>
      </c>
      <c r="F89" s="10" t="s">
        <v>101</v>
      </c>
      <c r="G89" s="10" t="s">
        <v>11</v>
      </c>
      <c r="H89" s="10" t="s">
        <v>12</v>
      </c>
      <c r="I89" s="10" t="str">
        <f t="shared" si="2"/>
        <v>October 1 - February 28</v>
      </c>
      <c r="J89" s="22">
        <v>157</v>
      </c>
      <c r="K89" s="22">
        <v>79</v>
      </c>
    </row>
    <row r="90" spans="1:11" x14ac:dyDescent="0.2">
      <c r="A90" s="21">
        <v>46</v>
      </c>
      <c r="B90" s="21" t="str">
        <f>COUNTIF($E$1:E90,E90)&amp;E90</f>
        <v>2CA - Truckee</v>
      </c>
      <c r="C90" s="10" t="s">
        <v>48</v>
      </c>
      <c r="D90" s="10" t="s">
        <v>100</v>
      </c>
      <c r="E90" s="10" t="s">
        <v>657</v>
      </c>
      <c r="F90" s="10" t="s">
        <v>101</v>
      </c>
      <c r="G90" s="10" t="s">
        <v>13</v>
      </c>
      <c r="H90" s="10" t="s">
        <v>14</v>
      </c>
      <c r="I90" s="10" t="str">
        <f t="shared" si="2"/>
        <v>March 1 - May 31</v>
      </c>
      <c r="J90" s="22">
        <v>137</v>
      </c>
      <c r="K90" s="22">
        <v>79</v>
      </c>
    </row>
    <row r="91" spans="1:11" x14ac:dyDescent="0.2">
      <c r="A91" s="21">
        <v>46</v>
      </c>
      <c r="B91" s="21" t="str">
        <f>COUNTIF($E$1:E91,E91)&amp;E91</f>
        <v>3CA - Truckee</v>
      </c>
      <c r="C91" s="10" t="s">
        <v>48</v>
      </c>
      <c r="D91" s="10" t="s">
        <v>100</v>
      </c>
      <c r="E91" s="10" t="s">
        <v>657</v>
      </c>
      <c r="F91" s="10" t="s">
        <v>101</v>
      </c>
      <c r="G91" s="10" t="s">
        <v>15</v>
      </c>
      <c r="H91" s="10" t="s">
        <v>42</v>
      </c>
      <c r="I91" s="10" t="str">
        <f t="shared" si="2"/>
        <v>June 1 - August 31</v>
      </c>
      <c r="J91" s="22">
        <v>160</v>
      </c>
      <c r="K91" s="22">
        <v>79</v>
      </c>
    </row>
    <row r="92" spans="1:11" x14ac:dyDescent="0.2">
      <c r="A92" s="21">
        <v>46</v>
      </c>
      <c r="B92" s="21" t="str">
        <f>COUNTIF($E$1:E92,E92)&amp;E92</f>
        <v>4CA - Truckee</v>
      </c>
      <c r="C92" s="10" t="s">
        <v>48</v>
      </c>
      <c r="D92" s="10" t="s">
        <v>100</v>
      </c>
      <c r="E92" s="10" t="s">
        <v>657</v>
      </c>
      <c r="F92" s="10" t="s">
        <v>101</v>
      </c>
      <c r="G92" s="10" t="s">
        <v>43</v>
      </c>
      <c r="H92" s="10" t="s">
        <v>18</v>
      </c>
      <c r="I92" s="10" t="str">
        <f t="shared" si="2"/>
        <v>September 1 - September 30</v>
      </c>
      <c r="J92" s="22">
        <v>157</v>
      </c>
      <c r="K92" s="22">
        <v>79</v>
      </c>
    </row>
    <row r="93" spans="1:11" x14ac:dyDescent="0.2">
      <c r="A93" s="23">
        <v>47</v>
      </c>
      <c r="B93" s="23" t="str">
        <f>COUNTIF($E$1:E93,E93)&amp;E93</f>
        <v>1CA - Visalia</v>
      </c>
      <c r="C93" s="11" t="s">
        <v>48</v>
      </c>
      <c r="D93" s="11" t="s">
        <v>102</v>
      </c>
      <c r="E93" s="11" t="s">
        <v>658</v>
      </c>
      <c r="F93" s="11" t="s">
        <v>103</v>
      </c>
      <c r="G93" s="11" t="s">
        <v>8</v>
      </c>
      <c r="H93" s="11" t="s">
        <v>8</v>
      </c>
      <c r="I93" s="11" t="str">
        <f t="shared" si="2"/>
        <v xml:space="preserve"> - </v>
      </c>
      <c r="J93" s="24">
        <v>132</v>
      </c>
      <c r="K93" s="24">
        <v>69</v>
      </c>
    </row>
    <row r="94" spans="1:11" x14ac:dyDescent="0.2">
      <c r="A94" s="21">
        <v>48</v>
      </c>
      <c r="B94" s="21" t="str">
        <f>COUNTIF($E$1:E94,E94)&amp;E94</f>
        <v>1CA - West Sacramento / Davis</v>
      </c>
      <c r="C94" s="10" t="s">
        <v>48</v>
      </c>
      <c r="D94" s="10" t="s">
        <v>104</v>
      </c>
      <c r="E94" s="10" t="s">
        <v>659</v>
      </c>
      <c r="F94" s="10" t="s">
        <v>105</v>
      </c>
      <c r="G94" s="10" t="s">
        <v>8</v>
      </c>
      <c r="H94" s="10" t="s">
        <v>8</v>
      </c>
      <c r="I94" s="10" t="str">
        <f t="shared" si="2"/>
        <v xml:space="preserve"> - </v>
      </c>
      <c r="J94" s="22">
        <v>138</v>
      </c>
      <c r="K94" s="22">
        <v>69</v>
      </c>
    </row>
    <row r="95" spans="1:11" x14ac:dyDescent="0.2">
      <c r="A95" s="23">
        <v>49</v>
      </c>
      <c r="B95" s="23" t="str">
        <f>COUNTIF($E$1:E95,E95)&amp;E95</f>
        <v>1CA - Yosemite National Park</v>
      </c>
      <c r="C95" s="11" t="s">
        <v>48</v>
      </c>
      <c r="D95" s="11" t="s">
        <v>106</v>
      </c>
      <c r="E95" s="11" t="s">
        <v>660</v>
      </c>
      <c r="F95" s="11" t="s">
        <v>107</v>
      </c>
      <c r="G95" s="11" t="s">
        <v>8</v>
      </c>
      <c r="H95" s="11" t="s">
        <v>8</v>
      </c>
      <c r="I95" s="11" t="str">
        <f t="shared" si="2"/>
        <v xml:space="preserve"> - </v>
      </c>
      <c r="J95" s="24">
        <v>186</v>
      </c>
      <c r="K95" s="24">
        <v>79</v>
      </c>
    </row>
    <row r="96" spans="1:11" x14ac:dyDescent="0.2">
      <c r="A96" s="21">
        <v>50</v>
      </c>
      <c r="B96" s="21" t="str">
        <f>COUNTIF($E$1:E96,E96)&amp;E96</f>
        <v>1CO - Aspen</v>
      </c>
      <c r="C96" s="10" t="s">
        <v>108</v>
      </c>
      <c r="D96" s="10" t="s">
        <v>109</v>
      </c>
      <c r="E96" s="10" t="s">
        <v>661</v>
      </c>
      <c r="F96" s="10" t="s">
        <v>110</v>
      </c>
      <c r="G96" s="10" t="s">
        <v>11</v>
      </c>
      <c r="H96" s="10" t="s">
        <v>64</v>
      </c>
      <c r="I96" s="10" t="str">
        <f t="shared" si="2"/>
        <v>October 1 - November 30</v>
      </c>
      <c r="J96" s="22">
        <v>188</v>
      </c>
      <c r="K96" s="22">
        <v>79</v>
      </c>
    </row>
    <row r="97" spans="1:11" x14ac:dyDescent="0.2">
      <c r="A97" s="21">
        <v>50</v>
      </c>
      <c r="B97" s="21" t="str">
        <f>COUNTIF($E$1:E97,E97)&amp;E97</f>
        <v>2CO - Aspen</v>
      </c>
      <c r="C97" s="10" t="s">
        <v>108</v>
      </c>
      <c r="D97" s="10" t="s">
        <v>109</v>
      </c>
      <c r="E97" s="10" t="s">
        <v>661</v>
      </c>
      <c r="F97" s="10" t="s">
        <v>110</v>
      </c>
      <c r="G97" s="10" t="s">
        <v>65</v>
      </c>
      <c r="H97" s="10" t="s">
        <v>24</v>
      </c>
      <c r="I97" s="10" t="str">
        <f t="shared" si="2"/>
        <v>December 1 - March 31</v>
      </c>
      <c r="J97" s="22">
        <v>375</v>
      </c>
      <c r="K97" s="22">
        <v>79</v>
      </c>
    </row>
    <row r="98" spans="1:11" x14ac:dyDescent="0.2">
      <c r="A98" s="21">
        <v>50</v>
      </c>
      <c r="B98" s="21" t="str">
        <f>COUNTIF($E$1:E98,E98)&amp;E98</f>
        <v>3CO - Aspen</v>
      </c>
      <c r="C98" s="10" t="s">
        <v>108</v>
      </c>
      <c r="D98" s="10" t="s">
        <v>109</v>
      </c>
      <c r="E98" s="10" t="s">
        <v>661</v>
      </c>
      <c r="F98" s="10" t="s">
        <v>110</v>
      </c>
      <c r="G98" s="10" t="s">
        <v>25</v>
      </c>
      <c r="H98" s="10" t="s">
        <v>14</v>
      </c>
      <c r="I98" s="10" t="str">
        <f t="shared" si="2"/>
        <v>April 1 - May 31</v>
      </c>
      <c r="J98" s="22">
        <v>147</v>
      </c>
      <c r="K98" s="22">
        <v>79</v>
      </c>
    </row>
    <row r="99" spans="1:11" x14ac:dyDescent="0.2">
      <c r="A99" s="21">
        <v>50</v>
      </c>
      <c r="B99" s="21" t="str">
        <f>COUNTIF($E$1:E99,E99)&amp;E99</f>
        <v>4CO - Aspen</v>
      </c>
      <c r="C99" s="10" t="s">
        <v>108</v>
      </c>
      <c r="D99" s="10" t="s">
        <v>109</v>
      </c>
      <c r="E99" s="10" t="s">
        <v>661</v>
      </c>
      <c r="F99" s="10" t="s">
        <v>110</v>
      </c>
      <c r="G99" s="10" t="s">
        <v>15</v>
      </c>
      <c r="H99" s="10" t="s">
        <v>42</v>
      </c>
      <c r="I99" s="10" t="str">
        <f t="shared" si="2"/>
        <v>June 1 - August 31</v>
      </c>
      <c r="J99" s="22">
        <v>235</v>
      </c>
      <c r="K99" s="22">
        <v>79</v>
      </c>
    </row>
    <row r="100" spans="1:11" x14ac:dyDescent="0.2">
      <c r="A100" s="21">
        <v>50</v>
      </c>
      <c r="B100" s="21" t="str">
        <f>COUNTIF($E$1:E100,E100)&amp;E100</f>
        <v>5CO - Aspen</v>
      </c>
      <c r="C100" s="10" t="s">
        <v>108</v>
      </c>
      <c r="D100" s="10" t="s">
        <v>109</v>
      </c>
      <c r="E100" s="10" t="s">
        <v>661</v>
      </c>
      <c r="F100" s="10" t="s">
        <v>110</v>
      </c>
      <c r="G100" s="10" t="s">
        <v>43</v>
      </c>
      <c r="H100" s="10" t="s">
        <v>18</v>
      </c>
      <c r="I100" s="10" t="str">
        <f t="shared" si="2"/>
        <v>September 1 - September 30</v>
      </c>
      <c r="J100" s="22">
        <v>188</v>
      </c>
      <c r="K100" s="22">
        <v>79</v>
      </c>
    </row>
    <row r="101" spans="1:11" x14ac:dyDescent="0.2">
      <c r="A101" s="23">
        <v>52</v>
      </c>
      <c r="B101" s="23" t="str">
        <f>COUNTIF($E$1:E101,E101)&amp;E101</f>
        <v>1CO - Boulder / Broomfield</v>
      </c>
      <c r="C101" s="11" t="s">
        <v>108</v>
      </c>
      <c r="D101" s="11" t="s">
        <v>111</v>
      </c>
      <c r="E101" s="11" t="s">
        <v>662</v>
      </c>
      <c r="F101" s="11" t="s">
        <v>111</v>
      </c>
      <c r="G101" s="11" t="s">
        <v>11</v>
      </c>
      <c r="H101" s="11" t="s">
        <v>34</v>
      </c>
      <c r="I101" s="11" t="str">
        <f t="shared" si="2"/>
        <v>October 1 - April 30</v>
      </c>
      <c r="J101" s="24">
        <v>135</v>
      </c>
      <c r="K101" s="24">
        <v>69</v>
      </c>
    </row>
    <row r="102" spans="1:11" x14ac:dyDescent="0.2">
      <c r="A102" s="23">
        <v>52</v>
      </c>
      <c r="B102" s="23" t="str">
        <f>COUNTIF($E$1:E102,E102)&amp;E102</f>
        <v>2CO - Boulder / Broomfield</v>
      </c>
      <c r="C102" s="11" t="s">
        <v>108</v>
      </c>
      <c r="D102" s="11" t="s">
        <v>111</v>
      </c>
      <c r="E102" s="11" t="s">
        <v>662</v>
      </c>
      <c r="F102" s="11" t="s">
        <v>111</v>
      </c>
      <c r="G102" s="11" t="s">
        <v>35</v>
      </c>
      <c r="H102" s="11" t="s">
        <v>42</v>
      </c>
      <c r="I102" s="11" t="str">
        <f t="shared" si="2"/>
        <v>May 1 - August 31</v>
      </c>
      <c r="J102" s="24">
        <v>176</v>
      </c>
      <c r="K102" s="24">
        <v>69</v>
      </c>
    </row>
    <row r="103" spans="1:11" x14ac:dyDescent="0.2">
      <c r="A103" s="23">
        <v>52</v>
      </c>
      <c r="B103" s="23" t="str">
        <f>COUNTIF($E$1:E103,E103)&amp;E103</f>
        <v>3CO - Boulder / Broomfield</v>
      </c>
      <c r="C103" s="11" t="s">
        <v>108</v>
      </c>
      <c r="D103" s="11" t="s">
        <v>111</v>
      </c>
      <c r="E103" s="11" t="s">
        <v>662</v>
      </c>
      <c r="F103" s="11" t="s">
        <v>111</v>
      </c>
      <c r="G103" s="11" t="s">
        <v>43</v>
      </c>
      <c r="H103" s="11" t="s">
        <v>18</v>
      </c>
      <c r="I103" s="11" t="str">
        <f t="shared" si="2"/>
        <v>September 1 - September 30</v>
      </c>
      <c r="J103" s="24">
        <v>135</v>
      </c>
      <c r="K103" s="24">
        <v>69</v>
      </c>
    </row>
    <row r="104" spans="1:11" x14ac:dyDescent="0.2">
      <c r="A104" s="21">
        <v>53</v>
      </c>
      <c r="B104" s="21" t="str">
        <f>COUNTIF($E$1:E104,E104)&amp;E104</f>
        <v>1CO - Colorado Springs</v>
      </c>
      <c r="C104" s="10" t="s">
        <v>108</v>
      </c>
      <c r="D104" s="10" t="s">
        <v>112</v>
      </c>
      <c r="E104" s="10" t="s">
        <v>663</v>
      </c>
      <c r="F104" s="10" t="s">
        <v>113</v>
      </c>
      <c r="G104" s="10" t="s">
        <v>11</v>
      </c>
      <c r="H104" s="10" t="s">
        <v>14</v>
      </c>
      <c r="I104" s="10" t="str">
        <f t="shared" si="2"/>
        <v>October 1 - May 31</v>
      </c>
      <c r="J104" s="22">
        <v>127</v>
      </c>
      <c r="K104" s="22">
        <v>69</v>
      </c>
    </row>
    <row r="105" spans="1:11" x14ac:dyDescent="0.2">
      <c r="A105" s="21">
        <v>53</v>
      </c>
      <c r="B105" s="21" t="str">
        <f>COUNTIF($E$1:E105,E105)&amp;E105</f>
        <v>2CO - Colorado Springs</v>
      </c>
      <c r="C105" s="10" t="s">
        <v>108</v>
      </c>
      <c r="D105" s="10" t="s">
        <v>112</v>
      </c>
      <c r="E105" s="10" t="s">
        <v>663</v>
      </c>
      <c r="F105" s="10" t="s">
        <v>113</v>
      </c>
      <c r="G105" s="10" t="s">
        <v>15</v>
      </c>
      <c r="H105" s="10" t="s">
        <v>42</v>
      </c>
      <c r="I105" s="10" t="str">
        <f t="shared" si="2"/>
        <v>June 1 - August 31</v>
      </c>
      <c r="J105" s="22">
        <v>178</v>
      </c>
      <c r="K105" s="22">
        <v>69</v>
      </c>
    </row>
    <row r="106" spans="1:11" x14ac:dyDescent="0.2">
      <c r="A106" s="21">
        <v>53</v>
      </c>
      <c r="B106" s="21" t="str">
        <f>COUNTIF($E$1:E106,E106)&amp;E106</f>
        <v>3CO - Colorado Springs</v>
      </c>
      <c r="C106" s="10" t="s">
        <v>108</v>
      </c>
      <c r="D106" s="10" t="s">
        <v>112</v>
      </c>
      <c r="E106" s="10" t="s">
        <v>663</v>
      </c>
      <c r="F106" s="10" t="s">
        <v>113</v>
      </c>
      <c r="G106" s="10" t="s">
        <v>43</v>
      </c>
      <c r="H106" s="10" t="s">
        <v>18</v>
      </c>
      <c r="I106" s="10" t="str">
        <f t="shared" si="2"/>
        <v>September 1 - September 30</v>
      </c>
      <c r="J106" s="22">
        <v>127</v>
      </c>
      <c r="K106" s="22">
        <v>69</v>
      </c>
    </row>
    <row r="107" spans="1:11" x14ac:dyDescent="0.2">
      <c r="A107" s="23">
        <v>54</v>
      </c>
      <c r="B107" s="23" t="str">
        <f>COUNTIF($E$1:E107,E107)&amp;E107</f>
        <v>1CO - Cortez</v>
      </c>
      <c r="C107" s="11" t="s">
        <v>108</v>
      </c>
      <c r="D107" s="11" t="s">
        <v>114</v>
      </c>
      <c r="E107" s="11" t="s">
        <v>664</v>
      </c>
      <c r="F107" s="11" t="s">
        <v>115</v>
      </c>
      <c r="G107" s="11" t="s">
        <v>11</v>
      </c>
      <c r="H107" s="11" t="s">
        <v>32</v>
      </c>
      <c r="I107" s="11" t="str">
        <f t="shared" si="2"/>
        <v>October 1 - October 31</v>
      </c>
      <c r="J107" s="24">
        <v>134</v>
      </c>
      <c r="K107" s="24">
        <v>64</v>
      </c>
    </row>
    <row r="108" spans="1:11" x14ac:dyDescent="0.2">
      <c r="A108" s="23">
        <v>54</v>
      </c>
      <c r="B108" s="23" t="str">
        <f>COUNTIF($E$1:E108,E108)&amp;E108</f>
        <v>2CO - Cortez</v>
      </c>
      <c r="C108" s="11" t="s">
        <v>108</v>
      </c>
      <c r="D108" s="11" t="s">
        <v>114</v>
      </c>
      <c r="E108" s="11" t="s">
        <v>664</v>
      </c>
      <c r="F108" s="11" t="s">
        <v>115</v>
      </c>
      <c r="G108" s="11" t="s">
        <v>33</v>
      </c>
      <c r="H108" s="11" t="s">
        <v>34</v>
      </c>
      <c r="I108" s="11" t="str">
        <f t="shared" si="2"/>
        <v>November 1 - April 30</v>
      </c>
      <c r="J108" s="24">
        <v>107</v>
      </c>
      <c r="K108" s="24">
        <v>64</v>
      </c>
    </row>
    <row r="109" spans="1:11" x14ac:dyDescent="0.2">
      <c r="A109" s="23">
        <v>54</v>
      </c>
      <c r="B109" s="23" t="str">
        <f>COUNTIF($E$1:E109,E109)&amp;E109</f>
        <v>3CO - Cortez</v>
      </c>
      <c r="C109" s="11" t="s">
        <v>108</v>
      </c>
      <c r="D109" s="11" t="s">
        <v>114</v>
      </c>
      <c r="E109" s="11" t="s">
        <v>664</v>
      </c>
      <c r="F109" s="11" t="s">
        <v>115</v>
      </c>
      <c r="G109" s="11" t="s">
        <v>35</v>
      </c>
      <c r="H109" s="11" t="s">
        <v>18</v>
      </c>
      <c r="I109" s="11" t="str">
        <f t="shared" si="2"/>
        <v>May 1 - September 30</v>
      </c>
      <c r="J109" s="24">
        <v>134</v>
      </c>
      <c r="K109" s="24">
        <v>64</v>
      </c>
    </row>
    <row r="110" spans="1:11" x14ac:dyDescent="0.2">
      <c r="A110" s="21">
        <v>55</v>
      </c>
      <c r="B110" s="21" t="str">
        <f>COUNTIF($E$1:E110,E110)&amp;E110</f>
        <v>1CO - Crested Butte / Gunnison</v>
      </c>
      <c r="C110" s="10" t="s">
        <v>108</v>
      </c>
      <c r="D110" s="10" t="s">
        <v>116</v>
      </c>
      <c r="E110" s="10" t="s">
        <v>665</v>
      </c>
      <c r="F110" s="10" t="s">
        <v>117</v>
      </c>
      <c r="G110" s="10" t="s">
        <v>11</v>
      </c>
      <c r="H110" s="10" t="s">
        <v>64</v>
      </c>
      <c r="I110" s="10" t="str">
        <f t="shared" si="2"/>
        <v>October 1 - November 30</v>
      </c>
      <c r="J110" s="22">
        <v>147</v>
      </c>
      <c r="K110" s="22">
        <v>74</v>
      </c>
    </row>
    <row r="111" spans="1:11" x14ac:dyDescent="0.2">
      <c r="A111" s="21">
        <v>55</v>
      </c>
      <c r="B111" s="21" t="str">
        <f>COUNTIF($E$1:E111,E111)&amp;E111</f>
        <v>2CO - Crested Butte / Gunnison</v>
      </c>
      <c r="C111" s="10" t="s">
        <v>108</v>
      </c>
      <c r="D111" s="10" t="s">
        <v>116</v>
      </c>
      <c r="E111" s="10" t="s">
        <v>665</v>
      </c>
      <c r="F111" s="10" t="s">
        <v>117</v>
      </c>
      <c r="G111" s="10" t="s">
        <v>65</v>
      </c>
      <c r="H111" s="10" t="s">
        <v>24</v>
      </c>
      <c r="I111" s="10" t="str">
        <f t="shared" si="2"/>
        <v>December 1 - March 31</v>
      </c>
      <c r="J111" s="22">
        <v>175</v>
      </c>
      <c r="K111" s="22">
        <v>74</v>
      </c>
    </row>
    <row r="112" spans="1:11" x14ac:dyDescent="0.2">
      <c r="A112" s="21">
        <v>55</v>
      </c>
      <c r="B112" s="21" t="str">
        <f>COUNTIF($E$1:E112,E112)&amp;E112</f>
        <v>3CO - Crested Butte / Gunnison</v>
      </c>
      <c r="C112" s="10" t="s">
        <v>108</v>
      </c>
      <c r="D112" s="10" t="s">
        <v>116</v>
      </c>
      <c r="E112" s="10" t="s">
        <v>665</v>
      </c>
      <c r="F112" s="10" t="s">
        <v>117</v>
      </c>
      <c r="G112" s="10" t="s">
        <v>25</v>
      </c>
      <c r="H112" s="10" t="s">
        <v>14</v>
      </c>
      <c r="I112" s="10" t="str">
        <f t="shared" si="2"/>
        <v>April 1 - May 31</v>
      </c>
      <c r="J112" s="22">
        <v>119</v>
      </c>
      <c r="K112" s="22">
        <v>74</v>
      </c>
    </row>
    <row r="113" spans="1:11" x14ac:dyDescent="0.2">
      <c r="A113" s="21">
        <v>55</v>
      </c>
      <c r="B113" s="21" t="str">
        <f>COUNTIF($E$1:E113,E113)&amp;E113</f>
        <v>4CO - Crested Butte / Gunnison</v>
      </c>
      <c r="C113" s="10" t="s">
        <v>108</v>
      </c>
      <c r="D113" s="10" t="s">
        <v>116</v>
      </c>
      <c r="E113" s="10" t="s">
        <v>665</v>
      </c>
      <c r="F113" s="10" t="s">
        <v>117</v>
      </c>
      <c r="G113" s="10" t="s">
        <v>15</v>
      </c>
      <c r="H113" s="10" t="s">
        <v>18</v>
      </c>
      <c r="I113" s="10" t="str">
        <f t="shared" si="2"/>
        <v>June 1 - September 30</v>
      </c>
      <c r="J113" s="22">
        <v>147</v>
      </c>
      <c r="K113" s="22">
        <v>74</v>
      </c>
    </row>
    <row r="114" spans="1:11" x14ac:dyDescent="0.2">
      <c r="A114" s="23">
        <v>56</v>
      </c>
      <c r="B114" s="23" t="str">
        <f>COUNTIF($E$1:E114,E114)&amp;E114</f>
        <v>1CO - Denver / Aurora</v>
      </c>
      <c r="C114" s="11" t="s">
        <v>108</v>
      </c>
      <c r="D114" s="11" t="s">
        <v>118</v>
      </c>
      <c r="E114" s="11" t="s">
        <v>666</v>
      </c>
      <c r="F114" s="11" t="s">
        <v>119</v>
      </c>
      <c r="G114" s="11" t="s">
        <v>11</v>
      </c>
      <c r="H114" s="11" t="s">
        <v>32</v>
      </c>
      <c r="I114" s="11" t="str">
        <f t="shared" si="2"/>
        <v>October 1 - October 31</v>
      </c>
      <c r="J114" s="24">
        <v>201</v>
      </c>
      <c r="K114" s="24">
        <v>79</v>
      </c>
    </row>
    <row r="115" spans="1:11" x14ac:dyDescent="0.2">
      <c r="A115" s="23">
        <v>56</v>
      </c>
      <c r="B115" s="23" t="str">
        <f>COUNTIF($E$1:E115,E115)&amp;E115</f>
        <v>2CO - Denver / Aurora</v>
      </c>
      <c r="C115" s="11" t="s">
        <v>108</v>
      </c>
      <c r="D115" s="11" t="s">
        <v>118</v>
      </c>
      <c r="E115" s="11" t="s">
        <v>666</v>
      </c>
      <c r="F115" s="11" t="s">
        <v>119</v>
      </c>
      <c r="G115" s="11" t="s">
        <v>33</v>
      </c>
      <c r="H115" s="11" t="s">
        <v>22</v>
      </c>
      <c r="I115" s="11" t="str">
        <f t="shared" si="2"/>
        <v>November 1 - December 31</v>
      </c>
      <c r="J115" s="24">
        <v>153</v>
      </c>
      <c r="K115" s="24">
        <v>79</v>
      </c>
    </row>
    <row r="116" spans="1:11" x14ac:dyDescent="0.2">
      <c r="A116" s="23">
        <v>56</v>
      </c>
      <c r="B116" s="23" t="str">
        <f>COUNTIF($E$1:E116,E116)&amp;E116</f>
        <v>3CO - Denver / Aurora</v>
      </c>
      <c r="C116" s="11" t="s">
        <v>108</v>
      </c>
      <c r="D116" s="11" t="s">
        <v>118</v>
      </c>
      <c r="E116" s="11" t="s">
        <v>666</v>
      </c>
      <c r="F116" s="11" t="s">
        <v>119</v>
      </c>
      <c r="G116" s="11" t="s">
        <v>23</v>
      </c>
      <c r="H116" s="11" t="s">
        <v>24</v>
      </c>
      <c r="I116" s="11" t="str">
        <f t="shared" si="2"/>
        <v>January 1 - March 31</v>
      </c>
      <c r="J116" s="24">
        <v>169</v>
      </c>
      <c r="K116" s="24">
        <v>79</v>
      </c>
    </row>
    <row r="117" spans="1:11" x14ac:dyDescent="0.2">
      <c r="A117" s="23">
        <v>56</v>
      </c>
      <c r="B117" s="23" t="str">
        <f>COUNTIF($E$1:E117,E117)&amp;E117</f>
        <v>4CO - Denver / Aurora</v>
      </c>
      <c r="C117" s="11" t="s">
        <v>108</v>
      </c>
      <c r="D117" s="11" t="s">
        <v>118</v>
      </c>
      <c r="E117" s="11" t="s">
        <v>666</v>
      </c>
      <c r="F117" s="11" t="s">
        <v>119</v>
      </c>
      <c r="G117" s="11" t="s">
        <v>25</v>
      </c>
      <c r="H117" s="11" t="s">
        <v>18</v>
      </c>
      <c r="I117" s="11" t="str">
        <f t="shared" si="2"/>
        <v>April 1 - September 30</v>
      </c>
      <c r="J117" s="24">
        <v>201</v>
      </c>
      <c r="K117" s="24">
        <v>79</v>
      </c>
    </row>
    <row r="118" spans="1:11" x14ac:dyDescent="0.2">
      <c r="A118" s="21">
        <v>427</v>
      </c>
      <c r="B118" s="21" t="str">
        <f>COUNTIF($E$1:E118,E118)&amp;E118</f>
        <v xml:space="preserve">1CO - Douglas </v>
      </c>
      <c r="C118" s="10" t="s">
        <v>108</v>
      </c>
      <c r="D118" s="10" t="s">
        <v>120</v>
      </c>
      <c r="E118" s="10" t="s">
        <v>667</v>
      </c>
      <c r="F118" s="10" t="s">
        <v>121</v>
      </c>
      <c r="G118" s="10" t="s">
        <v>11</v>
      </c>
      <c r="H118" s="10" t="s">
        <v>14</v>
      </c>
      <c r="I118" s="10" t="str">
        <f t="shared" si="2"/>
        <v>October 1 - May 31</v>
      </c>
      <c r="J118" s="22">
        <v>115</v>
      </c>
      <c r="K118" s="22">
        <v>69</v>
      </c>
    </row>
    <row r="119" spans="1:11" x14ac:dyDescent="0.2">
      <c r="A119" s="21">
        <v>427</v>
      </c>
      <c r="B119" s="21" t="str">
        <f>COUNTIF($E$1:E119,E119)&amp;E119</f>
        <v xml:space="preserve">2CO - Douglas </v>
      </c>
      <c r="C119" s="10" t="s">
        <v>108</v>
      </c>
      <c r="D119" s="10" t="s">
        <v>120</v>
      </c>
      <c r="E119" s="10" t="s">
        <v>667</v>
      </c>
      <c r="F119" s="10" t="s">
        <v>121</v>
      </c>
      <c r="G119" s="10" t="s">
        <v>15</v>
      </c>
      <c r="H119" s="10" t="s">
        <v>42</v>
      </c>
      <c r="I119" s="10" t="str">
        <f t="shared" si="2"/>
        <v>June 1 - August 31</v>
      </c>
      <c r="J119" s="22">
        <v>140</v>
      </c>
      <c r="K119" s="22">
        <v>69</v>
      </c>
    </row>
    <row r="120" spans="1:11" x14ac:dyDescent="0.2">
      <c r="A120" s="21">
        <v>427</v>
      </c>
      <c r="B120" s="21" t="str">
        <f>COUNTIF($E$1:E120,E120)&amp;E120</f>
        <v xml:space="preserve">3CO - Douglas </v>
      </c>
      <c r="C120" s="10" t="s">
        <v>108</v>
      </c>
      <c r="D120" s="10" t="s">
        <v>120</v>
      </c>
      <c r="E120" s="10" t="s">
        <v>667</v>
      </c>
      <c r="F120" s="10" t="s">
        <v>121</v>
      </c>
      <c r="G120" s="10" t="s">
        <v>43</v>
      </c>
      <c r="H120" s="10" t="s">
        <v>18</v>
      </c>
      <c r="I120" s="10" t="str">
        <f t="shared" si="2"/>
        <v>September 1 - September 30</v>
      </c>
      <c r="J120" s="22">
        <v>115</v>
      </c>
      <c r="K120" s="22">
        <v>69</v>
      </c>
    </row>
    <row r="121" spans="1:11" x14ac:dyDescent="0.2">
      <c r="A121" s="23">
        <v>57</v>
      </c>
      <c r="B121" s="23" t="str">
        <f>COUNTIF($E$1:E121,E121)&amp;E121</f>
        <v>1CO - Durango</v>
      </c>
      <c r="C121" s="11" t="s">
        <v>108</v>
      </c>
      <c r="D121" s="11" t="s">
        <v>122</v>
      </c>
      <c r="E121" s="11" t="s">
        <v>668</v>
      </c>
      <c r="F121" s="11" t="s">
        <v>123</v>
      </c>
      <c r="G121" s="11" t="s">
        <v>11</v>
      </c>
      <c r="H121" s="11" t="s">
        <v>14</v>
      </c>
      <c r="I121" s="11" t="str">
        <f t="shared" si="2"/>
        <v>October 1 - May 31</v>
      </c>
      <c r="J121" s="24">
        <v>119</v>
      </c>
      <c r="K121" s="24">
        <v>74</v>
      </c>
    </row>
    <row r="122" spans="1:11" x14ac:dyDescent="0.2">
      <c r="A122" s="23">
        <v>57</v>
      </c>
      <c r="B122" s="23" t="str">
        <f>COUNTIF($E$1:E122,E122)&amp;E122</f>
        <v>2CO - Durango</v>
      </c>
      <c r="C122" s="11" t="s">
        <v>108</v>
      </c>
      <c r="D122" s="11" t="s">
        <v>122</v>
      </c>
      <c r="E122" s="11" t="s">
        <v>668</v>
      </c>
      <c r="F122" s="11" t="s">
        <v>123</v>
      </c>
      <c r="G122" s="11" t="s">
        <v>15</v>
      </c>
      <c r="H122" s="11" t="s">
        <v>18</v>
      </c>
      <c r="I122" s="11" t="str">
        <f t="shared" si="2"/>
        <v>June 1 - September 30</v>
      </c>
      <c r="J122" s="24">
        <v>179</v>
      </c>
      <c r="K122" s="24">
        <v>74</v>
      </c>
    </row>
    <row r="123" spans="1:11" x14ac:dyDescent="0.2">
      <c r="A123" s="21">
        <v>58</v>
      </c>
      <c r="B123" s="21" t="str">
        <f>COUNTIF($E$1:E123,E123)&amp;E123</f>
        <v>1CO - Fort Collins / Loveland</v>
      </c>
      <c r="C123" s="10" t="s">
        <v>108</v>
      </c>
      <c r="D123" s="10" t="s">
        <v>124</v>
      </c>
      <c r="E123" s="10" t="s">
        <v>669</v>
      </c>
      <c r="F123" s="10" t="s">
        <v>125</v>
      </c>
      <c r="G123" s="10" t="s">
        <v>8</v>
      </c>
      <c r="H123" s="10" t="s">
        <v>8</v>
      </c>
      <c r="I123" s="10" t="str">
        <f t="shared" si="2"/>
        <v xml:space="preserve"> - </v>
      </c>
      <c r="J123" s="22">
        <v>117</v>
      </c>
      <c r="K123" s="22">
        <v>69</v>
      </c>
    </row>
    <row r="124" spans="1:11" x14ac:dyDescent="0.2">
      <c r="A124" s="23">
        <v>493</v>
      </c>
      <c r="B124" s="23" t="str">
        <f>COUNTIF($E$1:E124,E124)&amp;E124</f>
        <v>1CO - Grand Lake</v>
      </c>
      <c r="C124" s="11" t="s">
        <v>108</v>
      </c>
      <c r="D124" s="11" t="s">
        <v>126</v>
      </c>
      <c r="E124" s="11" t="s">
        <v>670</v>
      </c>
      <c r="F124" s="11" t="s">
        <v>127</v>
      </c>
      <c r="G124" s="11" t="s">
        <v>11</v>
      </c>
      <c r="H124" s="11" t="s">
        <v>64</v>
      </c>
      <c r="I124" s="11" t="str">
        <f t="shared" si="2"/>
        <v>October 1 - November 30</v>
      </c>
      <c r="J124" s="24">
        <v>164</v>
      </c>
      <c r="K124" s="24">
        <v>79</v>
      </c>
    </row>
    <row r="125" spans="1:11" x14ac:dyDescent="0.2">
      <c r="A125" s="23">
        <v>493</v>
      </c>
      <c r="B125" s="23" t="str">
        <f>COUNTIF($E$1:E125,E125)&amp;E125</f>
        <v>2CO - Grand Lake</v>
      </c>
      <c r="C125" s="11" t="s">
        <v>108</v>
      </c>
      <c r="D125" s="11" t="s">
        <v>126</v>
      </c>
      <c r="E125" s="11" t="s">
        <v>670</v>
      </c>
      <c r="F125" s="11" t="s">
        <v>127</v>
      </c>
      <c r="G125" s="11" t="s">
        <v>65</v>
      </c>
      <c r="H125" s="11" t="s">
        <v>24</v>
      </c>
      <c r="I125" s="11" t="str">
        <f t="shared" si="2"/>
        <v>December 1 - March 31</v>
      </c>
      <c r="J125" s="24">
        <v>278</v>
      </c>
      <c r="K125" s="24">
        <v>79</v>
      </c>
    </row>
    <row r="126" spans="1:11" x14ac:dyDescent="0.2">
      <c r="A126" s="23">
        <v>493</v>
      </c>
      <c r="B126" s="23" t="str">
        <f>COUNTIF($E$1:E126,E126)&amp;E126</f>
        <v>3CO - Grand Lake</v>
      </c>
      <c r="C126" s="11" t="s">
        <v>108</v>
      </c>
      <c r="D126" s="11" t="s">
        <v>126</v>
      </c>
      <c r="E126" s="11" t="s">
        <v>670</v>
      </c>
      <c r="F126" s="11" t="s">
        <v>127</v>
      </c>
      <c r="G126" s="11" t="s">
        <v>25</v>
      </c>
      <c r="H126" s="11" t="s">
        <v>14</v>
      </c>
      <c r="I126" s="11" t="str">
        <f t="shared" si="2"/>
        <v>April 1 - May 31</v>
      </c>
      <c r="J126" s="24">
        <v>121</v>
      </c>
      <c r="K126" s="24">
        <v>79</v>
      </c>
    </row>
    <row r="127" spans="1:11" x14ac:dyDescent="0.2">
      <c r="A127" s="23">
        <v>493</v>
      </c>
      <c r="B127" s="23" t="str">
        <f>COUNTIF($E$1:E127,E127)&amp;E127</f>
        <v>4CO - Grand Lake</v>
      </c>
      <c r="C127" s="11" t="s">
        <v>108</v>
      </c>
      <c r="D127" s="11" t="s">
        <v>126</v>
      </c>
      <c r="E127" s="11" t="s">
        <v>670</v>
      </c>
      <c r="F127" s="11" t="s">
        <v>127</v>
      </c>
      <c r="G127" s="11" t="s">
        <v>15</v>
      </c>
      <c r="H127" s="11" t="s">
        <v>18</v>
      </c>
      <c r="I127" s="11" t="str">
        <f t="shared" si="2"/>
        <v>June 1 - September 30</v>
      </c>
      <c r="J127" s="24">
        <v>164</v>
      </c>
      <c r="K127" s="24">
        <v>79</v>
      </c>
    </row>
    <row r="128" spans="1:11" x14ac:dyDescent="0.2">
      <c r="A128" s="21">
        <v>61</v>
      </c>
      <c r="B128" s="21" t="str">
        <f>COUNTIF($E$1:E128,E128)&amp;E128</f>
        <v>1CO - Montrose</v>
      </c>
      <c r="C128" s="10" t="s">
        <v>108</v>
      </c>
      <c r="D128" s="10" t="s">
        <v>128</v>
      </c>
      <c r="E128" s="10" t="s">
        <v>671</v>
      </c>
      <c r="F128" s="10" t="s">
        <v>128</v>
      </c>
      <c r="G128" s="10" t="s">
        <v>11</v>
      </c>
      <c r="H128" s="10" t="s">
        <v>32</v>
      </c>
      <c r="I128" s="10" t="str">
        <f t="shared" si="2"/>
        <v>October 1 - October 31</v>
      </c>
      <c r="J128" s="22">
        <v>150</v>
      </c>
      <c r="K128" s="22">
        <v>69</v>
      </c>
    </row>
    <row r="129" spans="1:11" x14ac:dyDescent="0.2">
      <c r="A129" s="21">
        <v>61</v>
      </c>
      <c r="B129" s="21" t="str">
        <f>COUNTIF($E$1:E129,E129)&amp;E129</f>
        <v>2CO - Montrose</v>
      </c>
      <c r="C129" s="10" t="s">
        <v>108</v>
      </c>
      <c r="D129" s="10" t="s">
        <v>128</v>
      </c>
      <c r="E129" s="10" t="s">
        <v>671</v>
      </c>
      <c r="F129" s="10" t="s">
        <v>128</v>
      </c>
      <c r="G129" s="10" t="s">
        <v>33</v>
      </c>
      <c r="H129" s="10" t="s">
        <v>14</v>
      </c>
      <c r="I129" s="10" t="str">
        <f t="shared" si="2"/>
        <v>November 1 - May 31</v>
      </c>
      <c r="J129" s="22">
        <v>115</v>
      </c>
      <c r="K129" s="22">
        <v>69</v>
      </c>
    </row>
    <row r="130" spans="1:11" x14ac:dyDescent="0.2">
      <c r="A130" s="21">
        <v>61</v>
      </c>
      <c r="B130" s="21" t="str">
        <f>COUNTIF($E$1:E130,E130)&amp;E130</f>
        <v>3CO - Montrose</v>
      </c>
      <c r="C130" s="10" t="s">
        <v>108</v>
      </c>
      <c r="D130" s="10" t="s">
        <v>128</v>
      </c>
      <c r="E130" s="10" t="s">
        <v>671</v>
      </c>
      <c r="F130" s="10" t="s">
        <v>128</v>
      </c>
      <c r="G130" s="10" t="s">
        <v>15</v>
      </c>
      <c r="H130" s="10" t="s">
        <v>18</v>
      </c>
      <c r="I130" s="10" t="str">
        <f t="shared" si="2"/>
        <v>June 1 - September 30</v>
      </c>
      <c r="J130" s="22">
        <v>150</v>
      </c>
      <c r="K130" s="22">
        <v>69</v>
      </c>
    </row>
    <row r="131" spans="1:11" x14ac:dyDescent="0.2">
      <c r="A131" s="23">
        <v>63</v>
      </c>
      <c r="B131" s="23" t="str">
        <f>COUNTIF($E$1:E131,E131)&amp;E131</f>
        <v>1CO - Silverthorne / Breckenridge</v>
      </c>
      <c r="C131" s="11" t="s">
        <v>108</v>
      </c>
      <c r="D131" s="11" t="s">
        <v>129</v>
      </c>
      <c r="E131" s="11" t="s">
        <v>672</v>
      </c>
      <c r="F131" s="11" t="s">
        <v>130</v>
      </c>
      <c r="G131" s="11" t="s">
        <v>11</v>
      </c>
      <c r="H131" s="11" t="s">
        <v>64</v>
      </c>
      <c r="I131" s="11" t="str">
        <f t="shared" si="2"/>
        <v>October 1 - November 30</v>
      </c>
      <c r="J131" s="24">
        <v>185</v>
      </c>
      <c r="K131" s="24">
        <v>79</v>
      </c>
    </row>
    <row r="132" spans="1:11" x14ac:dyDescent="0.2">
      <c r="A132" s="23">
        <v>63</v>
      </c>
      <c r="B132" s="23" t="str">
        <f>COUNTIF($E$1:E132,E132)&amp;E132</f>
        <v>2CO - Silverthorne / Breckenridge</v>
      </c>
      <c r="C132" s="11" t="s">
        <v>108</v>
      </c>
      <c r="D132" s="11" t="s">
        <v>129</v>
      </c>
      <c r="E132" s="11" t="s">
        <v>672</v>
      </c>
      <c r="F132" s="11" t="s">
        <v>130</v>
      </c>
      <c r="G132" s="11" t="s">
        <v>65</v>
      </c>
      <c r="H132" s="11" t="s">
        <v>24</v>
      </c>
      <c r="I132" s="11" t="str">
        <f t="shared" si="2"/>
        <v>December 1 - March 31</v>
      </c>
      <c r="J132" s="24">
        <v>332</v>
      </c>
      <c r="K132" s="24">
        <v>79</v>
      </c>
    </row>
    <row r="133" spans="1:11" x14ac:dyDescent="0.2">
      <c r="A133" s="23">
        <v>63</v>
      </c>
      <c r="B133" s="23" t="str">
        <f>COUNTIF($E$1:E133,E133)&amp;E133</f>
        <v>3CO - Silverthorne / Breckenridge</v>
      </c>
      <c r="C133" s="11" t="s">
        <v>108</v>
      </c>
      <c r="D133" s="11" t="s">
        <v>129</v>
      </c>
      <c r="E133" s="11" t="s">
        <v>672</v>
      </c>
      <c r="F133" s="11" t="s">
        <v>130</v>
      </c>
      <c r="G133" s="11" t="s">
        <v>25</v>
      </c>
      <c r="H133" s="11" t="s">
        <v>14</v>
      </c>
      <c r="I133" s="11" t="str">
        <f t="shared" si="2"/>
        <v>April 1 - May 31</v>
      </c>
      <c r="J133" s="24">
        <v>150</v>
      </c>
      <c r="K133" s="24">
        <v>79</v>
      </c>
    </row>
    <row r="134" spans="1:11" x14ac:dyDescent="0.2">
      <c r="A134" s="23">
        <v>63</v>
      </c>
      <c r="B134" s="23" t="str">
        <f>COUNTIF($E$1:E134,E134)&amp;E134</f>
        <v>4CO - Silverthorne / Breckenridge</v>
      </c>
      <c r="C134" s="11" t="s">
        <v>108</v>
      </c>
      <c r="D134" s="11" t="s">
        <v>129</v>
      </c>
      <c r="E134" s="11" t="s">
        <v>672</v>
      </c>
      <c r="F134" s="11" t="s">
        <v>130</v>
      </c>
      <c r="G134" s="11" t="s">
        <v>15</v>
      </c>
      <c r="H134" s="11" t="s">
        <v>18</v>
      </c>
      <c r="I134" s="11" t="str">
        <f t="shared" ref="I134:I197" si="3">G134&amp;" - "&amp;H134</f>
        <v>June 1 - September 30</v>
      </c>
      <c r="J134" s="24">
        <v>185</v>
      </c>
      <c r="K134" s="24">
        <v>79</v>
      </c>
    </row>
    <row r="135" spans="1:11" x14ac:dyDescent="0.2">
      <c r="A135" s="21">
        <v>64</v>
      </c>
      <c r="B135" s="21" t="str">
        <f>COUNTIF($E$1:E135,E135)&amp;E135</f>
        <v>1CO - Steamboat Springs</v>
      </c>
      <c r="C135" s="10" t="s">
        <v>108</v>
      </c>
      <c r="D135" s="10" t="s">
        <v>131</v>
      </c>
      <c r="E135" s="10" t="s">
        <v>673</v>
      </c>
      <c r="F135" s="10" t="s">
        <v>132</v>
      </c>
      <c r="G135" s="10" t="s">
        <v>11</v>
      </c>
      <c r="H135" s="10" t="s">
        <v>64</v>
      </c>
      <c r="I135" s="10" t="str">
        <f t="shared" si="3"/>
        <v>October 1 - November 30</v>
      </c>
      <c r="J135" s="22">
        <v>158</v>
      </c>
      <c r="K135" s="22">
        <v>79</v>
      </c>
    </row>
    <row r="136" spans="1:11" x14ac:dyDescent="0.2">
      <c r="A136" s="21">
        <v>64</v>
      </c>
      <c r="B136" s="21" t="str">
        <f>COUNTIF($E$1:E136,E136)&amp;E136</f>
        <v>2CO - Steamboat Springs</v>
      </c>
      <c r="C136" s="10" t="s">
        <v>108</v>
      </c>
      <c r="D136" s="10" t="s">
        <v>131</v>
      </c>
      <c r="E136" s="10" t="s">
        <v>673</v>
      </c>
      <c r="F136" s="10" t="s">
        <v>132</v>
      </c>
      <c r="G136" s="10" t="s">
        <v>65</v>
      </c>
      <c r="H136" s="10" t="s">
        <v>24</v>
      </c>
      <c r="I136" s="10" t="str">
        <f t="shared" si="3"/>
        <v>December 1 - March 31</v>
      </c>
      <c r="J136" s="22">
        <v>233</v>
      </c>
      <c r="K136" s="22">
        <v>79</v>
      </c>
    </row>
    <row r="137" spans="1:11" x14ac:dyDescent="0.2">
      <c r="A137" s="21">
        <v>64</v>
      </c>
      <c r="B137" s="21" t="str">
        <f>COUNTIF($E$1:E137,E137)&amp;E137</f>
        <v>3CO - Steamboat Springs</v>
      </c>
      <c r="C137" s="10" t="s">
        <v>108</v>
      </c>
      <c r="D137" s="10" t="s">
        <v>131</v>
      </c>
      <c r="E137" s="10" t="s">
        <v>673</v>
      </c>
      <c r="F137" s="10" t="s">
        <v>132</v>
      </c>
      <c r="G137" s="10" t="s">
        <v>25</v>
      </c>
      <c r="H137" s="10" t="s">
        <v>14</v>
      </c>
      <c r="I137" s="10" t="str">
        <f t="shared" si="3"/>
        <v>April 1 - May 31</v>
      </c>
      <c r="J137" s="22">
        <v>113</v>
      </c>
      <c r="K137" s="22">
        <v>79</v>
      </c>
    </row>
    <row r="138" spans="1:11" x14ac:dyDescent="0.2">
      <c r="A138" s="21">
        <v>64</v>
      </c>
      <c r="B138" s="21" t="str">
        <f>COUNTIF($E$1:E138,E138)&amp;E138</f>
        <v>4CO - Steamboat Springs</v>
      </c>
      <c r="C138" s="10" t="s">
        <v>108</v>
      </c>
      <c r="D138" s="10" t="s">
        <v>131</v>
      </c>
      <c r="E138" s="10" t="s">
        <v>673</v>
      </c>
      <c r="F138" s="10" t="s">
        <v>132</v>
      </c>
      <c r="G138" s="10" t="s">
        <v>15</v>
      </c>
      <c r="H138" s="10" t="s">
        <v>18</v>
      </c>
      <c r="I138" s="10" t="str">
        <f t="shared" si="3"/>
        <v>June 1 - September 30</v>
      </c>
      <c r="J138" s="22">
        <v>158</v>
      </c>
      <c r="K138" s="22">
        <v>79</v>
      </c>
    </row>
    <row r="139" spans="1:11" x14ac:dyDescent="0.2">
      <c r="A139" s="23">
        <v>65</v>
      </c>
      <c r="B139" s="23" t="str">
        <f>COUNTIF($E$1:E139,E139)&amp;E139</f>
        <v>1CO - Telluride</v>
      </c>
      <c r="C139" s="11" t="s">
        <v>108</v>
      </c>
      <c r="D139" s="11" t="s">
        <v>133</v>
      </c>
      <c r="E139" s="11" t="s">
        <v>674</v>
      </c>
      <c r="F139" s="11" t="s">
        <v>134</v>
      </c>
      <c r="G139" s="11" t="s">
        <v>11</v>
      </c>
      <c r="H139" s="11" t="s">
        <v>64</v>
      </c>
      <c r="I139" s="11" t="str">
        <f t="shared" si="3"/>
        <v>October 1 - November 30</v>
      </c>
      <c r="J139" s="24">
        <v>197</v>
      </c>
      <c r="K139" s="24">
        <v>79</v>
      </c>
    </row>
    <row r="140" spans="1:11" x14ac:dyDescent="0.2">
      <c r="A140" s="23">
        <v>65</v>
      </c>
      <c r="B140" s="23" t="str">
        <f>COUNTIF($E$1:E140,E140)&amp;E140</f>
        <v>2CO - Telluride</v>
      </c>
      <c r="C140" s="11" t="s">
        <v>108</v>
      </c>
      <c r="D140" s="11" t="s">
        <v>133</v>
      </c>
      <c r="E140" s="11" t="s">
        <v>674</v>
      </c>
      <c r="F140" s="11" t="s">
        <v>134</v>
      </c>
      <c r="G140" s="11" t="s">
        <v>65</v>
      </c>
      <c r="H140" s="11" t="s">
        <v>24</v>
      </c>
      <c r="I140" s="11" t="str">
        <f t="shared" si="3"/>
        <v>December 1 - March 31</v>
      </c>
      <c r="J140" s="24">
        <v>418</v>
      </c>
      <c r="K140" s="24">
        <v>79</v>
      </c>
    </row>
    <row r="141" spans="1:11" x14ac:dyDescent="0.2">
      <c r="A141" s="23">
        <v>65</v>
      </c>
      <c r="B141" s="23" t="str">
        <f>COUNTIF($E$1:E141,E141)&amp;E141</f>
        <v>3CO - Telluride</v>
      </c>
      <c r="C141" s="11" t="s">
        <v>108</v>
      </c>
      <c r="D141" s="11" t="s">
        <v>133</v>
      </c>
      <c r="E141" s="11" t="s">
        <v>674</v>
      </c>
      <c r="F141" s="11" t="s">
        <v>134</v>
      </c>
      <c r="G141" s="11" t="s">
        <v>25</v>
      </c>
      <c r="H141" s="11" t="s">
        <v>18</v>
      </c>
      <c r="I141" s="11" t="str">
        <f t="shared" si="3"/>
        <v>April 1 - September 30</v>
      </c>
      <c r="J141" s="24">
        <v>197</v>
      </c>
      <c r="K141" s="24">
        <v>79</v>
      </c>
    </row>
    <row r="142" spans="1:11" x14ac:dyDescent="0.2">
      <c r="A142" s="21">
        <v>66</v>
      </c>
      <c r="B142" s="21" t="str">
        <f>COUNTIF($E$1:E142,E142)&amp;E142</f>
        <v>1CO - Vail</v>
      </c>
      <c r="C142" s="10" t="s">
        <v>108</v>
      </c>
      <c r="D142" s="10" t="s">
        <v>135</v>
      </c>
      <c r="E142" s="10" t="s">
        <v>675</v>
      </c>
      <c r="F142" s="10" t="s">
        <v>136</v>
      </c>
      <c r="G142" s="10" t="s">
        <v>11</v>
      </c>
      <c r="H142" s="10" t="s">
        <v>64</v>
      </c>
      <c r="I142" s="10" t="str">
        <f t="shared" si="3"/>
        <v>October 1 - November 30</v>
      </c>
      <c r="J142" s="22">
        <v>208</v>
      </c>
      <c r="K142" s="22">
        <v>79</v>
      </c>
    </row>
    <row r="143" spans="1:11" x14ac:dyDescent="0.2">
      <c r="A143" s="21">
        <v>66</v>
      </c>
      <c r="B143" s="21" t="str">
        <f>COUNTIF($E$1:E143,E143)&amp;E143</f>
        <v>2CO - Vail</v>
      </c>
      <c r="C143" s="10" t="s">
        <v>108</v>
      </c>
      <c r="D143" s="10" t="s">
        <v>135</v>
      </c>
      <c r="E143" s="10" t="s">
        <v>675</v>
      </c>
      <c r="F143" s="10" t="s">
        <v>136</v>
      </c>
      <c r="G143" s="10" t="s">
        <v>65</v>
      </c>
      <c r="H143" s="10" t="s">
        <v>24</v>
      </c>
      <c r="I143" s="10" t="str">
        <f t="shared" si="3"/>
        <v>December 1 - March 31</v>
      </c>
      <c r="J143" s="22">
        <v>485</v>
      </c>
      <c r="K143" s="22">
        <v>79</v>
      </c>
    </row>
    <row r="144" spans="1:11" x14ac:dyDescent="0.2">
      <c r="A144" s="21">
        <v>66</v>
      </c>
      <c r="B144" s="21" t="str">
        <f>COUNTIF($E$1:E144,E144)&amp;E144</f>
        <v>3CO - Vail</v>
      </c>
      <c r="C144" s="10" t="s">
        <v>108</v>
      </c>
      <c r="D144" s="10" t="s">
        <v>135</v>
      </c>
      <c r="E144" s="10" t="s">
        <v>675</v>
      </c>
      <c r="F144" s="10" t="s">
        <v>136</v>
      </c>
      <c r="G144" s="10" t="s">
        <v>25</v>
      </c>
      <c r="H144" s="10" t="s">
        <v>18</v>
      </c>
      <c r="I144" s="10" t="str">
        <f t="shared" si="3"/>
        <v>April 1 - September 30</v>
      </c>
      <c r="J144" s="22">
        <v>208</v>
      </c>
      <c r="K144" s="22">
        <v>79</v>
      </c>
    </row>
    <row r="145" spans="1:11" x14ac:dyDescent="0.2">
      <c r="A145" s="23">
        <v>67</v>
      </c>
      <c r="B145" s="23" t="str">
        <f>COUNTIF($E$1:E145,E145)&amp;E145</f>
        <v>1CT - Bridgeport / Danbury</v>
      </c>
      <c r="C145" s="11" t="s">
        <v>137</v>
      </c>
      <c r="D145" s="11" t="s">
        <v>138</v>
      </c>
      <c r="E145" s="11" t="s">
        <v>676</v>
      </c>
      <c r="F145" s="11" t="s">
        <v>139</v>
      </c>
      <c r="G145" s="11" t="s">
        <v>8</v>
      </c>
      <c r="H145" s="11" t="s">
        <v>8</v>
      </c>
      <c r="I145" s="11" t="str">
        <f t="shared" si="3"/>
        <v xml:space="preserve"> - </v>
      </c>
      <c r="J145" s="24">
        <v>139</v>
      </c>
      <c r="K145" s="24">
        <v>69</v>
      </c>
    </row>
    <row r="146" spans="1:11" x14ac:dyDescent="0.2">
      <c r="A146" s="21">
        <v>69</v>
      </c>
      <c r="B146" s="21" t="str">
        <f>COUNTIF($E$1:E146,E146)&amp;E146</f>
        <v>1CT - Hartford</v>
      </c>
      <c r="C146" s="10" t="s">
        <v>137</v>
      </c>
      <c r="D146" s="10" t="s">
        <v>140</v>
      </c>
      <c r="E146" s="10" t="s">
        <v>677</v>
      </c>
      <c r="F146" s="10" t="s">
        <v>140</v>
      </c>
      <c r="G146" s="10" t="s">
        <v>8</v>
      </c>
      <c r="H146" s="10" t="s">
        <v>8</v>
      </c>
      <c r="I146" s="10" t="str">
        <f t="shared" si="3"/>
        <v xml:space="preserve"> - </v>
      </c>
      <c r="J146" s="22">
        <v>133</v>
      </c>
      <c r="K146" s="22">
        <v>69</v>
      </c>
    </row>
    <row r="147" spans="1:11" x14ac:dyDescent="0.2">
      <c r="A147" s="23">
        <v>71</v>
      </c>
      <c r="B147" s="23" t="str">
        <f>COUNTIF($E$1:E147,E147)&amp;E147</f>
        <v>1CT - New Haven</v>
      </c>
      <c r="C147" s="11" t="s">
        <v>137</v>
      </c>
      <c r="D147" s="11" t="s">
        <v>141</v>
      </c>
      <c r="E147" s="11" t="s">
        <v>678</v>
      </c>
      <c r="F147" s="11" t="s">
        <v>141</v>
      </c>
      <c r="G147" s="11" t="s">
        <v>8</v>
      </c>
      <c r="H147" s="11" t="s">
        <v>8</v>
      </c>
      <c r="I147" s="11" t="str">
        <f t="shared" si="3"/>
        <v xml:space="preserve"> - </v>
      </c>
      <c r="J147" s="24">
        <v>126</v>
      </c>
      <c r="K147" s="24">
        <v>69</v>
      </c>
    </row>
    <row r="148" spans="1:11" x14ac:dyDescent="0.2">
      <c r="A148" s="21">
        <v>72</v>
      </c>
      <c r="B148" s="21" t="str">
        <f>COUNTIF($E$1:E148,E148)&amp;E148</f>
        <v>1CT - New London / Groton</v>
      </c>
      <c r="C148" s="10" t="s">
        <v>137</v>
      </c>
      <c r="D148" s="10" t="s">
        <v>142</v>
      </c>
      <c r="E148" s="10" t="s">
        <v>679</v>
      </c>
      <c r="F148" s="10" t="s">
        <v>143</v>
      </c>
      <c r="G148" s="10" t="s">
        <v>8</v>
      </c>
      <c r="H148" s="10" t="s">
        <v>8</v>
      </c>
      <c r="I148" s="10" t="str">
        <f t="shared" si="3"/>
        <v xml:space="preserve"> - </v>
      </c>
      <c r="J148" s="22">
        <v>125</v>
      </c>
      <c r="K148" s="22">
        <v>69</v>
      </c>
    </row>
    <row r="149" spans="1:11" x14ac:dyDescent="0.2">
      <c r="A149" s="23">
        <v>75</v>
      </c>
      <c r="B149" s="23" t="str">
        <f>COUNTIF($E$1:E149,E149)&amp;E149</f>
        <v>1DC - District of Columbia</v>
      </c>
      <c r="C149" s="11" t="s">
        <v>144</v>
      </c>
      <c r="D149" s="11" t="s">
        <v>145</v>
      </c>
      <c r="E149" s="11" t="s">
        <v>680</v>
      </c>
      <c r="F149" s="11" t="s">
        <v>146</v>
      </c>
      <c r="G149" s="11" t="s">
        <v>11</v>
      </c>
      <c r="H149" s="11" t="s">
        <v>32</v>
      </c>
      <c r="I149" s="11" t="str">
        <f t="shared" si="3"/>
        <v>October 1 - October 31</v>
      </c>
      <c r="J149" s="24">
        <v>261</v>
      </c>
      <c r="K149" s="24">
        <v>79</v>
      </c>
    </row>
    <row r="150" spans="1:11" x14ac:dyDescent="0.2">
      <c r="A150" s="23">
        <v>75</v>
      </c>
      <c r="B150" s="23" t="str">
        <f>COUNTIF($E$1:E150,E150)&amp;E150</f>
        <v>2DC - District of Columbia</v>
      </c>
      <c r="C150" s="11" t="s">
        <v>144</v>
      </c>
      <c r="D150" s="11" t="s">
        <v>145</v>
      </c>
      <c r="E150" s="11" t="s">
        <v>680</v>
      </c>
      <c r="F150" s="11" t="s">
        <v>146</v>
      </c>
      <c r="G150" s="11" t="s">
        <v>33</v>
      </c>
      <c r="H150" s="11" t="s">
        <v>12</v>
      </c>
      <c r="I150" s="11" t="str">
        <f t="shared" si="3"/>
        <v>November 1 - February 28</v>
      </c>
      <c r="J150" s="24">
        <v>193</v>
      </c>
      <c r="K150" s="24">
        <v>79</v>
      </c>
    </row>
    <row r="151" spans="1:11" x14ac:dyDescent="0.2">
      <c r="A151" s="23">
        <v>75</v>
      </c>
      <c r="B151" s="23" t="str">
        <f>COUNTIF($E$1:E151,E151)&amp;E151</f>
        <v>3DC - District of Columbia</v>
      </c>
      <c r="C151" s="11" t="s">
        <v>144</v>
      </c>
      <c r="D151" s="11" t="s">
        <v>145</v>
      </c>
      <c r="E151" s="11" t="s">
        <v>680</v>
      </c>
      <c r="F151" s="11" t="s">
        <v>146</v>
      </c>
      <c r="G151" s="11" t="s">
        <v>13</v>
      </c>
      <c r="H151" s="11" t="s">
        <v>66</v>
      </c>
      <c r="I151" s="11" t="str">
        <f t="shared" si="3"/>
        <v>March 1 - June 30</v>
      </c>
      <c r="J151" s="24">
        <v>258</v>
      </c>
      <c r="K151" s="24">
        <v>79</v>
      </c>
    </row>
    <row r="152" spans="1:11" x14ac:dyDescent="0.2">
      <c r="A152" s="23">
        <v>75</v>
      </c>
      <c r="B152" s="23" t="str">
        <f>COUNTIF($E$1:E152,E152)&amp;E152</f>
        <v>4DC - District of Columbia</v>
      </c>
      <c r="C152" s="11" t="s">
        <v>144</v>
      </c>
      <c r="D152" s="11" t="s">
        <v>145</v>
      </c>
      <c r="E152" s="11" t="s">
        <v>680</v>
      </c>
      <c r="F152" s="11" t="s">
        <v>146</v>
      </c>
      <c r="G152" s="11" t="s">
        <v>67</v>
      </c>
      <c r="H152" s="11" t="s">
        <v>42</v>
      </c>
      <c r="I152" s="11" t="str">
        <f t="shared" si="3"/>
        <v>July 1 - August 31</v>
      </c>
      <c r="J152" s="24">
        <v>176</v>
      </c>
      <c r="K152" s="24">
        <v>79</v>
      </c>
    </row>
    <row r="153" spans="1:11" x14ac:dyDescent="0.2">
      <c r="A153" s="23">
        <v>75</v>
      </c>
      <c r="B153" s="23" t="str">
        <f>COUNTIF($E$1:E153,E153)&amp;E153</f>
        <v>5DC - District of Columbia</v>
      </c>
      <c r="C153" s="11" t="s">
        <v>144</v>
      </c>
      <c r="D153" s="11" t="s">
        <v>145</v>
      </c>
      <c r="E153" s="11" t="s">
        <v>680</v>
      </c>
      <c r="F153" s="11" t="s">
        <v>146</v>
      </c>
      <c r="G153" s="11" t="s">
        <v>43</v>
      </c>
      <c r="H153" s="11" t="s">
        <v>18</v>
      </c>
      <c r="I153" s="11" t="str">
        <f t="shared" si="3"/>
        <v>September 1 - September 30</v>
      </c>
      <c r="J153" s="24">
        <v>261</v>
      </c>
      <c r="K153" s="24">
        <v>79</v>
      </c>
    </row>
    <row r="154" spans="1:11" x14ac:dyDescent="0.2">
      <c r="A154" s="21">
        <v>77</v>
      </c>
      <c r="B154" s="21" t="str">
        <f>COUNTIF($E$1:E154,E154)&amp;E154</f>
        <v>1DE - Lewes</v>
      </c>
      <c r="C154" s="10" t="s">
        <v>147</v>
      </c>
      <c r="D154" s="10" t="s">
        <v>148</v>
      </c>
      <c r="E154" s="10" t="s">
        <v>681</v>
      </c>
      <c r="F154" s="10" t="s">
        <v>149</v>
      </c>
      <c r="G154" s="10" t="s">
        <v>11</v>
      </c>
      <c r="H154" s="10" t="s">
        <v>34</v>
      </c>
      <c r="I154" s="10" t="str">
        <f t="shared" si="3"/>
        <v>October 1 - April 30</v>
      </c>
      <c r="J154" s="22">
        <v>120</v>
      </c>
      <c r="K154" s="22">
        <v>64</v>
      </c>
    </row>
    <row r="155" spans="1:11" x14ac:dyDescent="0.2">
      <c r="A155" s="21">
        <v>77</v>
      </c>
      <c r="B155" s="21" t="str">
        <f>COUNTIF($E$1:E155,E155)&amp;E155</f>
        <v>2DE - Lewes</v>
      </c>
      <c r="C155" s="10" t="s">
        <v>147</v>
      </c>
      <c r="D155" s="10" t="s">
        <v>148</v>
      </c>
      <c r="E155" s="10" t="s">
        <v>681</v>
      </c>
      <c r="F155" s="10" t="s">
        <v>149</v>
      </c>
      <c r="G155" s="10" t="s">
        <v>35</v>
      </c>
      <c r="H155" s="10" t="s">
        <v>66</v>
      </c>
      <c r="I155" s="10" t="str">
        <f t="shared" si="3"/>
        <v>May 1 - June 30</v>
      </c>
      <c r="J155" s="22">
        <v>180</v>
      </c>
      <c r="K155" s="22">
        <v>64</v>
      </c>
    </row>
    <row r="156" spans="1:11" x14ac:dyDescent="0.2">
      <c r="A156" s="21">
        <v>77</v>
      </c>
      <c r="B156" s="21" t="str">
        <f>COUNTIF($E$1:E156,E156)&amp;E156</f>
        <v>3DE - Lewes</v>
      </c>
      <c r="C156" s="10" t="s">
        <v>147</v>
      </c>
      <c r="D156" s="10" t="s">
        <v>148</v>
      </c>
      <c r="E156" s="10" t="s">
        <v>681</v>
      </c>
      <c r="F156" s="10" t="s">
        <v>149</v>
      </c>
      <c r="G156" s="10" t="s">
        <v>67</v>
      </c>
      <c r="H156" s="10" t="s">
        <v>42</v>
      </c>
      <c r="I156" s="10" t="str">
        <f t="shared" si="3"/>
        <v>July 1 - August 31</v>
      </c>
      <c r="J156" s="22">
        <v>279</v>
      </c>
      <c r="K156" s="22">
        <v>64</v>
      </c>
    </row>
    <row r="157" spans="1:11" x14ac:dyDescent="0.2">
      <c r="A157" s="21">
        <v>77</v>
      </c>
      <c r="B157" s="21" t="str">
        <f>COUNTIF($E$1:E157,E157)&amp;E157</f>
        <v>4DE - Lewes</v>
      </c>
      <c r="C157" s="10" t="s">
        <v>147</v>
      </c>
      <c r="D157" s="10" t="s">
        <v>148</v>
      </c>
      <c r="E157" s="10" t="s">
        <v>681</v>
      </c>
      <c r="F157" s="10" t="s">
        <v>149</v>
      </c>
      <c r="G157" s="10" t="s">
        <v>43</v>
      </c>
      <c r="H157" s="10" t="s">
        <v>18</v>
      </c>
      <c r="I157" s="10" t="str">
        <f t="shared" si="3"/>
        <v>September 1 - September 30</v>
      </c>
      <c r="J157" s="22">
        <v>120</v>
      </c>
      <c r="K157" s="22">
        <v>64</v>
      </c>
    </row>
    <row r="158" spans="1:11" x14ac:dyDescent="0.2">
      <c r="A158" s="23">
        <v>78</v>
      </c>
      <c r="B158" s="23" t="str">
        <f>COUNTIF($E$1:E158,E158)&amp;E158</f>
        <v>1DE - Wilmington</v>
      </c>
      <c r="C158" s="11" t="s">
        <v>147</v>
      </c>
      <c r="D158" s="11" t="s">
        <v>150</v>
      </c>
      <c r="E158" s="11" t="s">
        <v>682</v>
      </c>
      <c r="F158" s="11" t="s">
        <v>151</v>
      </c>
      <c r="G158" s="11" t="s">
        <v>8</v>
      </c>
      <c r="H158" s="11" t="s">
        <v>8</v>
      </c>
      <c r="I158" s="11" t="str">
        <f t="shared" si="3"/>
        <v xml:space="preserve"> - </v>
      </c>
      <c r="J158" s="24">
        <v>131</v>
      </c>
      <c r="K158" s="24">
        <v>64</v>
      </c>
    </row>
    <row r="159" spans="1:11" x14ac:dyDescent="0.2">
      <c r="A159" s="21">
        <v>99</v>
      </c>
      <c r="B159" s="21" t="str">
        <f>COUNTIF($E$1:E159,E159)&amp;E159</f>
        <v>1FL - Boca Raton / Delray Beach / Jupiter</v>
      </c>
      <c r="C159" s="10" t="s">
        <v>152</v>
      </c>
      <c r="D159" s="10" t="s">
        <v>153</v>
      </c>
      <c r="E159" s="10" t="s">
        <v>683</v>
      </c>
      <c r="F159" s="10" t="s">
        <v>154</v>
      </c>
      <c r="G159" s="10" t="s">
        <v>11</v>
      </c>
      <c r="H159" s="10" t="s">
        <v>64</v>
      </c>
      <c r="I159" s="10" t="str">
        <f t="shared" si="3"/>
        <v>October 1 - November 30</v>
      </c>
      <c r="J159" s="22">
        <v>161</v>
      </c>
      <c r="K159" s="22">
        <v>69</v>
      </c>
    </row>
    <row r="160" spans="1:11" x14ac:dyDescent="0.2">
      <c r="A160" s="21">
        <v>99</v>
      </c>
      <c r="B160" s="21" t="str">
        <f>COUNTIF($E$1:E160,E160)&amp;E160</f>
        <v>2FL - Boca Raton / Delray Beach / Jupiter</v>
      </c>
      <c r="C160" s="10" t="s">
        <v>152</v>
      </c>
      <c r="D160" s="10" t="s">
        <v>153</v>
      </c>
      <c r="E160" s="10" t="s">
        <v>683</v>
      </c>
      <c r="F160" s="10" t="s">
        <v>154</v>
      </c>
      <c r="G160" s="10" t="s">
        <v>65</v>
      </c>
      <c r="H160" s="10" t="s">
        <v>34</v>
      </c>
      <c r="I160" s="10" t="str">
        <f t="shared" si="3"/>
        <v>December 1 - April 30</v>
      </c>
      <c r="J160" s="22">
        <v>255</v>
      </c>
      <c r="K160" s="22">
        <v>69</v>
      </c>
    </row>
    <row r="161" spans="1:11" x14ac:dyDescent="0.2">
      <c r="A161" s="21">
        <v>99</v>
      </c>
      <c r="B161" s="21" t="str">
        <f>COUNTIF($E$1:E161,E161)&amp;E161</f>
        <v>3FL - Boca Raton / Delray Beach / Jupiter</v>
      </c>
      <c r="C161" s="10" t="s">
        <v>152</v>
      </c>
      <c r="D161" s="10" t="s">
        <v>153</v>
      </c>
      <c r="E161" s="10" t="s">
        <v>683</v>
      </c>
      <c r="F161" s="10" t="s">
        <v>154</v>
      </c>
      <c r="G161" s="10" t="s">
        <v>35</v>
      </c>
      <c r="H161" s="10" t="s">
        <v>18</v>
      </c>
      <c r="I161" s="10" t="str">
        <f t="shared" si="3"/>
        <v>May 1 - September 30</v>
      </c>
      <c r="J161" s="22">
        <v>161</v>
      </c>
      <c r="K161" s="22">
        <v>69</v>
      </c>
    </row>
    <row r="162" spans="1:11" x14ac:dyDescent="0.2">
      <c r="A162" s="23">
        <v>80</v>
      </c>
      <c r="B162" s="23" t="str">
        <f>COUNTIF($E$1:E162,E162)&amp;E162</f>
        <v>1FL - Bradenton</v>
      </c>
      <c r="C162" s="11" t="s">
        <v>152</v>
      </c>
      <c r="D162" s="11" t="s">
        <v>155</v>
      </c>
      <c r="E162" s="11" t="s">
        <v>684</v>
      </c>
      <c r="F162" s="11" t="s">
        <v>156</v>
      </c>
      <c r="G162" s="11" t="s">
        <v>11</v>
      </c>
      <c r="H162" s="11" t="s">
        <v>40</v>
      </c>
      <c r="I162" s="11" t="str">
        <f t="shared" si="3"/>
        <v>October 1 - January 31</v>
      </c>
      <c r="J162" s="24">
        <v>152</v>
      </c>
      <c r="K162" s="24">
        <v>64</v>
      </c>
    </row>
    <row r="163" spans="1:11" x14ac:dyDescent="0.2">
      <c r="A163" s="23">
        <v>80</v>
      </c>
      <c r="B163" s="23" t="str">
        <f>COUNTIF($E$1:E163,E163)&amp;E163</f>
        <v>2FL - Bradenton</v>
      </c>
      <c r="C163" s="11" t="s">
        <v>152</v>
      </c>
      <c r="D163" s="11" t="s">
        <v>155</v>
      </c>
      <c r="E163" s="11" t="s">
        <v>684</v>
      </c>
      <c r="F163" s="11" t="s">
        <v>156</v>
      </c>
      <c r="G163" s="11" t="s">
        <v>41</v>
      </c>
      <c r="H163" s="11" t="s">
        <v>24</v>
      </c>
      <c r="I163" s="11" t="str">
        <f t="shared" si="3"/>
        <v>February 1 - March 31</v>
      </c>
      <c r="J163" s="24">
        <v>222</v>
      </c>
      <c r="K163" s="24">
        <v>64</v>
      </c>
    </row>
    <row r="164" spans="1:11" x14ac:dyDescent="0.2">
      <c r="A164" s="23">
        <v>80</v>
      </c>
      <c r="B164" s="23" t="str">
        <f>COUNTIF($E$1:E164,E164)&amp;E164</f>
        <v>3FL - Bradenton</v>
      </c>
      <c r="C164" s="11" t="s">
        <v>152</v>
      </c>
      <c r="D164" s="11" t="s">
        <v>155</v>
      </c>
      <c r="E164" s="11" t="s">
        <v>684</v>
      </c>
      <c r="F164" s="11" t="s">
        <v>156</v>
      </c>
      <c r="G164" s="11" t="s">
        <v>25</v>
      </c>
      <c r="H164" s="11" t="s">
        <v>18</v>
      </c>
      <c r="I164" s="11" t="str">
        <f t="shared" si="3"/>
        <v>April 1 - September 30</v>
      </c>
      <c r="J164" s="24">
        <v>152</v>
      </c>
      <c r="K164" s="24">
        <v>64</v>
      </c>
    </row>
    <row r="165" spans="1:11" x14ac:dyDescent="0.2">
      <c r="A165" s="21">
        <v>81</v>
      </c>
      <c r="B165" s="21" t="str">
        <f>COUNTIF($E$1:E165,E165)&amp;E165</f>
        <v>1FL - Cocoa Beach</v>
      </c>
      <c r="C165" s="10" t="s">
        <v>152</v>
      </c>
      <c r="D165" s="10" t="s">
        <v>157</v>
      </c>
      <c r="E165" s="10" t="s">
        <v>685</v>
      </c>
      <c r="F165" s="10" t="s">
        <v>158</v>
      </c>
      <c r="G165" s="10" t="s">
        <v>11</v>
      </c>
      <c r="H165" s="10" t="s">
        <v>40</v>
      </c>
      <c r="I165" s="10" t="str">
        <f t="shared" si="3"/>
        <v>October 1 - January 31</v>
      </c>
      <c r="J165" s="22">
        <v>163</v>
      </c>
      <c r="K165" s="22">
        <v>74</v>
      </c>
    </row>
    <row r="166" spans="1:11" x14ac:dyDescent="0.2">
      <c r="A166" s="21">
        <v>81</v>
      </c>
      <c r="B166" s="21" t="str">
        <f>COUNTIF($E$1:E166,E166)&amp;E166</f>
        <v>2FL - Cocoa Beach</v>
      </c>
      <c r="C166" s="10" t="s">
        <v>152</v>
      </c>
      <c r="D166" s="10" t="s">
        <v>157</v>
      </c>
      <c r="E166" s="10" t="s">
        <v>685</v>
      </c>
      <c r="F166" s="10" t="s">
        <v>158</v>
      </c>
      <c r="G166" s="10" t="s">
        <v>41</v>
      </c>
      <c r="H166" s="10" t="s">
        <v>24</v>
      </c>
      <c r="I166" s="10" t="str">
        <f t="shared" si="3"/>
        <v>February 1 - March 31</v>
      </c>
      <c r="J166" s="22">
        <v>213</v>
      </c>
      <c r="K166" s="22">
        <v>74</v>
      </c>
    </row>
    <row r="167" spans="1:11" x14ac:dyDescent="0.2">
      <c r="A167" s="21">
        <v>81</v>
      </c>
      <c r="B167" s="21" t="str">
        <f>COUNTIF($E$1:E167,E167)&amp;E167</f>
        <v>3FL - Cocoa Beach</v>
      </c>
      <c r="C167" s="10" t="s">
        <v>152</v>
      </c>
      <c r="D167" s="10" t="s">
        <v>157</v>
      </c>
      <c r="E167" s="10" t="s">
        <v>685</v>
      </c>
      <c r="F167" s="10" t="s">
        <v>158</v>
      </c>
      <c r="G167" s="10" t="s">
        <v>25</v>
      </c>
      <c r="H167" s="10" t="s">
        <v>18</v>
      </c>
      <c r="I167" s="10" t="str">
        <f t="shared" si="3"/>
        <v>April 1 - September 30</v>
      </c>
      <c r="J167" s="22">
        <v>163</v>
      </c>
      <c r="K167" s="22">
        <v>74</v>
      </c>
    </row>
    <row r="168" spans="1:11" x14ac:dyDescent="0.2">
      <c r="A168" s="23">
        <v>82</v>
      </c>
      <c r="B168" s="23" t="str">
        <f>COUNTIF($E$1:E168,E168)&amp;E168</f>
        <v>1FL - Daytona Beach</v>
      </c>
      <c r="C168" s="11" t="s">
        <v>152</v>
      </c>
      <c r="D168" s="11" t="s">
        <v>159</v>
      </c>
      <c r="E168" s="11" t="s">
        <v>686</v>
      </c>
      <c r="F168" s="11" t="s">
        <v>160</v>
      </c>
      <c r="G168" s="11" t="s">
        <v>11</v>
      </c>
      <c r="H168" s="11" t="s">
        <v>40</v>
      </c>
      <c r="I168" s="11" t="str">
        <f t="shared" si="3"/>
        <v>October 1 - January 31</v>
      </c>
      <c r="J168" s="24">
        <v>125</v>
      </c>
      <c r="K168" s="24">
        <v>69</v>
      </c>
    </row>
    <row r="169" spans="1:11" x14ac:dyDescent="0.2">
      <c r="A169" s="23">
        <v>82</v>
      </c>
      <c r="B169" s="23" t="str">
        <f>COUNTIF($E$1:E169,E169)&amp;E169</f>
        <v>2FL - Daytona Beach</v>
      </c>
      <c r="C169" s="11" t="s">
        <v>152</v>
      </c>
      <c r="D169" s="11" t="s">
        <v>159</v>
      </c>
      <c r="E169" s="11" t="s">
        <v>686</v>
      </c>
      <c r="F169" s="11" t="s">
        <v>160</v>
      </c>
      <c r="G169" s="11" t="s">
        <v>41</v>
      </c>
      <c r="H169" s="11" t="s">
        <v>24</v>
      </c>
      <c r="I169" s="11" t="str">
        <f t="shared" si="3"/>
        <v>February 1 - March 31</v>
      </c>
      <c r="J169" s="24">
        <v>170</v>
      </c>
      <c r="K169" s="24">
        <v>69</v>
      </c>
    </row>
    <row r="170" spans="1:11" x14ac:dyDescent="0.2">
      <c r="A170" s="23">
        <v>82</v>
      </c>
      <c r="B170" s="23" t="str">
        <f>COUNTIF($E$1:E170,E170)&amp;E170</f>
        <v>3FL - Daytona Beach</v>
      </c>
      <c r="C170" s="11" t="s">
        <v>152</v>
      </c>
      <c r="D170" s="11" t="s">
        <v>159</v>
      </c>
      <c r="E170" s="11" t="s">
        <v>686</v>
      </c>
      <c r="F170" s="11" t="s">
        <v>160</v>
      </c>
      <c r="G170" s="11" t="s">
        <v>25</v>
      </c>
      <c r="H170" s="11" t="s">
        <v>16</v>
      </c>
      <c r="I170" s="11" t="str">
        <f t="shared" si="3"/>
        <v>April 1 - July 31</v>
      </c>
      <c r="J170" s="24">
        <v>140</v>
      </c>
      <c r="K170" s="24">
        <v>69</v>
      </c>
    </row>
    <row r="171" spans="1:11" x14ac:dyDescent="0.2">
      <c r="A171" s="23">
        <v>82</v>
      </c>
      <c r="B171" s="23" t="str">
        <f>COUNTIF($E$1:E171,E171)&amp;E171</f>
        <v>4FL - Daytona Beach</v>
      </c>
      <c r="C171" s="11" t="s">
        <v>152</v>
      </c>
      <c r="D171" s="11" t="s">
        <v>159</v>
      </c>
      <c r="E171" s="11" t="s">
        <v>686</v>
      </c>
      <c r="F171" s="11" t="s">
        <v>160</v>
      </c>
      <c r="G171" s="11" t="s">
        <v>17</v>
      </c>
      <c r="H171" s="11" t="s">
        <v>18</v>
      </c>
      <c r="I171" s="11" t="str">
        <f t="shared" si="3"/>
        <v>August 1 - September 30</v>
      </c>
      <c r="J171" s="24">
        <v>125</v>
      </c>
      <c r="K171" s="24">
        <v>69</v>
      </c>
    </row>
    <row r="172" spans="1:11" x14ac:dyDescent="0.2">
      <c r="A172" s="21">
        <v>84</v>
      </c>
      <c r="B172" s="21" t="str">
        <f>COUNTIF($E$1:E172,E172)&amp;E172</f>
        <v>1FL - Fort Lauderdale</v>
      </c>
      <c r="C172" s="10" t="s">
        <v>152</v>
      </c>
      <c r="D172" s="10" t="s">
        <v>161</v>
      </c>
      <c r="E172" s="10" t="s">
        <v>687</v>
      </c>
      <c r="F172" s="10" t="s">
        <v>162</v>
      </c>
      <c r="G172" s="10" t="s">
        <v>11</v>
      </c>
      <c r="H172" s="10" t="s">
        <v>22</v>
      </c>
      <c r="I172" s="10" t="str">
        <f t="shared" si="3"/>
        <v>October 1 - December 31</v>
      </c>
      <c r="J172" s="22">
        <v>190</v>
      </c>
      <c r="K172" s="22">
        <v>69</v>
      </c>
    </row>
    <row r="173" spans="1:11" x14ac:dyDescent="0.2">
      <c r="A173" s="21">
        <v>84</v>
      </c>
      <c r="B173" s="21" t="str">
        <f>COUNTIF($E$1:E173,E173)&amp;E173</f>
        <v>2FL - Fort Lauderdale</v>
      </c>
      <c r="C173" s="10" t="s">
        <v>152</v>
      </c>
      <c r="D173" s="10" t="s">
        <v>161</v>
      </c>
      <c r="E173" s="10" t="s">
        <v>687</v>
      </c>
      <c r="F173" s="10" t="s">
        <v>162</v>
      </c>
      <c r="G173" s="10" t="s">
        <v>23</v>
      </c>
      <c r="H173" s="10" t="s">
        <v>34</v>
      </c>
      <c r="I173" s="10" t="str">
        <f t="shared" si="3"/>
        <v>January 1 - April 30</v>
      </c>
      <c r="J173" s="22">
        <v>250</v>
      </c>
      <c r="K173" s="22">
        <v>69</v>
      </c>
    </row>
    <row r="174" spans="1:11" x14ac:dyDescent="0.2">
      <c r="A174" s="21">
        <v>84</v>
      </c>
      <c r="B174" s="21" t="str">
        <f>COUNTIF($E$1:E174,E174)&amp;E174</f>
        <v>3FL - Fort Lauderdale</v>
      </c>
      <c r="C174" s="10" t="s">
        <v>152</v>
      </c>
      <c r="D174" s="10" t="s">
        <v>161</v>
      </c>
      <c r="E174" s="10" t="s">
        <v>687</v>
      </c>
      <c r="F174" s="10" t="s">
        <v>162</v>
      </c>
      <c r="G174" s="10" t="s">
        <v>35</v>
      </c>
      <c r="H174" s="10" t="s">
        <v>18</v>
      </c>
      <c r="I174" s="10" t="str">
        <f t="shared" si="3"/>
        <v>May 1 - September 30</v>
      </c>
      <c r="J174" s="22">
        <v>158</v>
      </c>
      <c r="K174" s="22">
        <v>69</v>
      </c>
    </row>
    <row r="175" spans="1:11" x14ac:dyDescent="0.2">
      <c r="A175" s="23">
        <v>85</v>
      </c>
      <c r="B175" s="23" t="str">
        <f>COUNTIF($E$1:E175,E175)&amp;E175</f>
        <v>1FL - Fort Myers</v>
      </c>
      <c r="C175" s="11" t="s">
        <v>152</v>
      </c>
      <c r="D175" s="11" t="s">
        <v>163</v>
      </c>
      <c r="E175" s="11" t="s">
        <v>688</v>
      </c>
      <c r="F175" s="11" t="s">
        <v>164</v>
      </c>
      <c r="G175" s="11" t="s">
        <v>11</v>
      </c>
      <c r="H175" s="11" t="s">
        <v>64</v>
      </c>
      <c r="I175" s="11" t="str">
        <f t="shared" si="3"/>
        <v>October 1 - November 30</v>
      </c>
      <c r="J175" s="24">
        <v>138</v>
      </c>
      <c r="K175" s="24">
        <v>64</v>
      </c>
    </row>
    <row r="176" spans="1:11" x14ac:dyDescent="0.2">
      <c r="A176" s="23">
        <v>85</v>
      </c>
      <c r="B176" s="23" t="str">
        <f>COUNTIF($E$1:E176,E176)&amp;E176</f>
        <v>2FL - Fort Myers</v>
      </c>
      <c r="C176" s="11" t="s">
        <v>152</v>
      </c>
      <c r="D176" s="11" t="s">
        <v>163</v>
      </c>
      <c r="E176" s="11" t="s">
        <v>688</v>
      </c>
      <c r="F176" s="11" t="s">
        <v>164</v>
      </c>
      <c r="G176" s="11" t="s">
        <v>65</v>
      </c>
      <c r="H176" s="11" t="s">
        <v>40</v>
      </c>
      <c r="I176" s="11" t="str">
        <f t="shared" si="3"/>
        <v>December 1 - January 31</v>
      </c>
      <c r="J176" s="24">
        <v>201</v>
      </c>
      <c r="K176" s="24">
        <v>64</v>
      </c>
    </row>
    <row r="177" spans="1:11" x14ac:dyDescent="0.2">
      <c r="A177" s="23">
        <v>85</v>
      </c>
      <c r="B177" s="23" t="str">
        <f>COUNTIF($E$1:E177,E177)&amp;E177</f>
        <v>3FL - Fort Myers</v>
      </c>
      <c r="C177" s="11" t="s">
        <v>152</v>
      </c>
      <c r="D177" s="11" t="s">
        <v>163</v>
      </c>
      <c r="E177" s="11" t="s">
        <v>688</v>
      </c>
      <c r="F177" s="11" t="s">
        <v>164</v>
      </c>
      <c r="G177" s="11" t="s">
        <v>41</v>
      </c>
      <c r="H177" s="11" t="s">
        <v>24</v>
      </c>
      <c r="I177" s="11" t="str">
        <f t="shared" si="3"/>
        <v>February 1 - March 31</v>
      </c>
      <c r="J177" s="24">
        <v>252</v>
      </c>
      <c r="K177" s="24">
        <v>64</v>
      </c>
    </row>
    <row r="178" spans="1:11" x14ac:dyDescent="0.2">
      <c r="A178" s="23">
        <v>85</v>
      </c>
      <c r="B178" s="23" t="str">
        <f>COUNTIF($E$1:E178,E178)&amp;E178</f>
        <v>4FL - Fort Myers</v>
      </c>
      <c r="C178" s="11" t="s">
        <v>152</v>
      </c>
      <c r="D178" s="11" t="s">
        <v>163</v>
      </c>
      <c r="E178" s="11" t="s">
        <v>688</v>
      </c>
      <c r="F178" s="11" t="s">
        <v>164</v>
      </c>
      <c r="G178" s="11" t="s">
        <v>25</v>
      </c>
      <c r="H178" s="11" t="s">
        <v>18</v>
      </c>
      <c r="I178" s="11" t="str">
        <f t="shared" si="3"/>
        <v>April 1 - September 30</v>
      </c>
      <c r="J178" s="24">
        <v>138</v>
      </c>
      <c r="K178" s="24">
        <v>64</v>
      </c>
    </row>
    <row r="179" spans="1:11" x14ac:dyDescent="0.2">
      <c r="A179" s="21">
        <v>83</v>
      </c>
      <c r="B179" s="21" t="str">
        <f>COUNTIF($E$1:E179,E179)&amp;E179</f>
        <v>1FL - Fort Walton Beach / De Funiak Springs</v>
      </c>
      <c r="C179" s="10" t="s">
        <v>152</v>
      </c>
      <c r="D179" s="10" t="s">
        <v>165</v>
      </c>
      <c r="E179" s="10" t="s">
        <v>689</v>
      </c>
      <c r="F179" s="10" t="s">
        <v>166</v>
      </c>
      <c r="G179" s="10" t="s">
        <v>11</v>
      </c>
      <c r="H179" s="10" t="s">
        <v>32</v>
      </c>
      <c r="I179" s="10" t="str">
        <f t="shared" si="3"/>
        <v>October 1 - October 31</v>
      </c>
      <c r="J179" s="22">
        <v>186</v>
      </c>
      <c r="K179" s="22">
        <v>69</v>
      </c>
    </row>
    <row r="180" spans="1:11" x14ac:dyDescent="0.2">
      <c r="A180" s="21">
        <v>83</v>
      </c>
      <c r="B180" s="21" t="str">
        <f>COUNTIF($E$1:E180,E180)&amp;E180</f>
        <v>2FL - Fort Walton Beach / De Funiak Springs</v>
      </c>
      <c r="C180" s="10" t="s">
        <v>152</v>
      </c>
      <c r="D180" s="10" t="s">
        <v>165</v>
      </c>
      <c r="E180" s="10" t="s">
        <v>689</v>
      </c>
      <c r="F180" s="10" t="s">
        <v>166</v>
      </c>
      <c r="G180" s="10" t="s">
        <v>33</v>
      </c>
      <c r="H180" s="10" t="s">
        <v>12</v>
      </c>
      <c r="I180" s="10" t="str">
        <f t="shared" si="3"/>
        <v>November 1 - February 28</v>
      </c>
      <c r="J180" s="22">
        <v>109</v>
      </c>
      <c r="K180" s="22">
        <v>69</v>
      </c>
    </row>
    <row r="181" spans="1:11" x14ac:dyDescent="0.2">
      <c r="A181" s="21">
        <v>83</v>
      </c>
      <c r="B181" s="21" t="str">
        <f>COUNTIF($E$1:E181,E181)&amp;E181</f>
        <v>3FL - Fort Walton Beach / De Funiak Springs</v>
      </c>
      <c r="C181" s="10" t="s">
        <v>152</v>
      </c>
      <c r="D181" s="10" t="s">
        <v>165</v>
      </c>
      <c r="E181" s="10" t="s">
        <v>689</v>
      </c>
      <c r="F181" s="10" t="s">
        <v>166</v>
      </c>
      <c r="G181" s="10" t="s">
        <v>13</v>
      </c>
      <c r="H181" s="10" t="s">
        <v>14</v>
      </c>
      <c r="I181" s="10" t="str">
        <f t="shared" si="3"/>
        <v>March 1 - May 31</v>
      </c>
      <c r="J181" s="22">
        <v>191</v>
      </c>
      <c r="K181" s="22">
        <v>69</v>
      </c>
    </row>
    <row r="182" spans="1:11" x14ac:dyDescent="0.2">
      <c r="A182" s="21">
        <v>83</v>
      </c>
      <c r="B182" s="21" t="str">
        <f>COUNTIF($E$1:E182,E182)&amp;E182</f>
        <v>4FL - Fort Walton Beach / De Funiak Springs</v>
      </c>
      <c r="C182" s="10" t="s">
        <v>152</v>
      </c>
      <c r="D182" s="10" t="s">
        <v>165</v>
      </c>
      <c r="E182" s="10" t="s">
        <v>689</v>
      </c>
      <c r="F182" s="10" t="s">
        <v>166</v>
      </c>
      <c r="G182" s="10" t="s">
        <v>15</v>
      </c>
      <c r="H182" s="10" t="s">
        <v>16</v>
      </c>
      <c r="I182" s="10" t="str">
        <f t="shared" si="3"/>
        <v>June 1 - July 31</v>
      </c>
      <c r="J182" s="22">
        <v>305</v>
      </c>
      <c r="K182" s="22">
        <v>69</v>
      </c>
    </row>
    <row r="183" spans="1:11" x14ac:dyDescent="0.2">
      <c r="A183" s="21">
        <v>83</v>
      </c>
      <c r="B183" s="21" t="str">
        <f>COUNTIF($E$1:E183,E183)&amp;E183</f>
        <v>5FL - Fort Walton Beach / De Funiak Springs</v>
      </c>
      <c r="C183" s="10" t="s">
        <v>152</v>
      </c>
      <c r="D183" s="10" t="s">
        <v>165</v>
      </c>
      <c r="E183" s="10" t="s">
        <v>689</v>
      </c>
      <c r="F183" s="10" t="s">
        <v>166</v>
      </c>
      <c r="G183" s="10" t="s">
        <v>17</v>
      </c>
      <c r="H183" s="10" t="s">
        <v>18</v>
      </c>
      <c r="I183" s="10" t="str">
        <f t="shared" si="3"/>
        <v>August 1 - September 30</v>
      </c>
      <c r="J183" s="22">
        <v>186</v>
      </c>
      <c r="K183" s="22">
        <v>69</v>
      </c>
    </row>
    <row r="184" spans="1:11" x14ac:dyDescent="0.2">
      <c r="A184" s="23">
        <v>89</v>
      </c>
      <c r="B184" s="23" t="str">
        <f>COUNTIF($E$1:E184,E184)&amp;E184</f>
        <v>1FL - Gulf Breeze</v>
      </c>
      <c r="C184" s="11" t="s">
        <v>152</v>
      </c>
      <c r="D184" s="11" t="s">
        <v>167</v>
      </c>
      <c r="E184" s="11" t="s">
        <v>690</v>
      </c>
      <c r="F184" s="11" t="s">
        <v>90</v>
      </c>
      <c r="G184" s="11" t="s">
        <v>11</v>
      </c>
      <c r="H184" s="11" t="s">
        <v>12</v>
      </c>
      <c r="I184" s="11" t="str">
        <f t="shared" si="3"/>
        <v>October 1 - February 28</v>
      </c>
      <c r="J184" s="24">
        <v>130</v>
      </c>
      <c r="K184" s="24">
        <v>59</v>
      </c>
    </row>
    <row r="185" spans="1:11" x14ac:dyDescent="0.2">
      <c r="A185" s="23">
        <v>89</v>
      </c>
      <c r="B185" s="23" t="str">
        <f>COUNTIF($E$1:E185,E185)&amp;E185</f>
        <v>2FL - Gulf Breeze</v>
      </c>
      <c r="C185" s="11" t="s">
        <v>152</v>
      </c>
      <c r="D185" s="11" t="s">
        <v>167</v>
      </c>
      <c r="E185" s="11" t="s">
        <v>690</v>
      </c>
      <c r="F185" s="11" t="s">
        <v>90</v>
      </c>
      <c r="G185" s="11" t="s">
        <v>13</v>
      </c>
      <c r="H185" s="11" t="s">
        <v>14</v>
      </c>
      <c r="I185" s="11" t="str">
        <f t="shared" si="3"/>
        <v>March 1 - May 31</v>
      </c>
      <c r="J185" s="24">
        <v>166</v>
      </c>
      <c r="K185" s="24">
        <v>59</v>
      </c>
    </row>
    <row r="186" spans="1:11" x14ac:dyDescent="0.2">
      <c r="A186" s="23">
        <v>89</v>
      </c>
      <c r="B186" s="23" t="str">
        <f>COUNTIF($E$1:E186,E186)&amp;E186</f>
        <v>3FL - Gulf Breeze</v>
      </c>
      <c r="C186" s="11" t="s">
        <v>152</v>
      </c>
      <c r="D186" s="11" t="s">
        <v>167</v>
      </c>
      <c r="E186" s="11" t="s">
        <v>690</v>
      </c>
      <c r="F186" s="11" t="s">
        <v>90</v>
      </c>
      <c r="G186" s="11" t="s">
        <v>15</v>
      </c>
      <c r="H186" s="11" t="s">
        <v>16</v>
      </c>
      <c r="I186" s="11" t="str">
        <f t="shared" si="3"/>
        <v>June 1 - July 31</v>
      </c>
      <c r="J186" s="24">
        <v>252</v>
      </c>
      <c r="K186" s="24">
        <v>59</v>
      </c>
    </row>
    <row r="187" spans="1:11" x14ac:dyDescent="0.2">
      <c r="A187" s="23">
        <v>89</v>
      </c>
      <c r="B187" s="23" t="str">
        <f>COUNTIF($E$1:E187,E187)&amp;E187</f>
        <v>4FL - Gulf Breeze</v>
      </c>
      <c r="C187" s="11" t="s">
        <v>152</v>
      </c>
      <c r="D187" s="11" t="s">
        <v>167</v>
      </c>
      <c r="E187" s="11" t="s">
        <v>690</v>
      </c>
      <c r="F187" s="11" t="s">
        <v>90</v>
      </c>
      <c r="G187" s="11" t="s">
        <v>17</v>
      </c>
      <c r="H187" s="11" t="s">
        <v>18</v>
      </c>
      <c r="I187" s="11" t="str">
        <f t="shared" si="3"/>
        <v>August 1 - September 30</v>
      </c>
      <c r="J187" s="24">
        <v>130</v>
      </c>
      <c r="K187" s="24">
        <v>59</v>
      </c>
    </row>
    <row r="188" spans="1:11" x14ac:dyDescent="0.2">
      <c r="A188" s="21">
        <v>91</v>
      </c>
      <c r="B188" s="21" t="str">
        <f>COUNTIF($E$1:E188,E188)&amp;E188</f>
        <v>1FL - Key West</v>
      </c>
      <c r="C188" s="10" t="s">
        <v>152</v>
      </c>
      <c r="D188" s="10" t="s">
        <v>168</v>
      </c>
      <c r="E188" s="10" t="s">
        <v>691</v>
      </c>
      <c r="F188" s="10" t="s">
        <v>169</v>
      </c>
      <c r="G188" s="10" t="s">
        <v>11</v>
      </c>
      <c r="H188" s="10" t="s">
        <v>64</v>
      </c>
      <c r="I188" s="10" t="str">
        <f t="shared" si="3"/>
        <v>October 1 - November 30</v>
      </c>
      <c r="J188" s="22">
        <v>289</v>
      </c>
      <c r="K188" s="22">
        <v>69</v>
      </c>
    </row>
    <row r="189" spans="1:11" x14ac:dyDescent="0.2">
      <c r="A189" s="21">
        <v>91</v>
      </c>
      <c r="B189" s="21" t="str">
        <f>COUNTIF($E$1:E189,E189)&amp;E189</f>
        <v>2FL - Key West</v>
      </c>
      <c r="C189" s="10" t="s">
        <v>152</v>
      </c>
      <c r="D189" s="10" t="s">
        <v>168</v>
      </c>
      <c r="E189" s="10" t="s">
        <v>691</v>
      </c>
      <c r="F189" s="10" t="s">
        <v>169</v>
      </c>
      <c r="G189" s="10" t="s">
        <v>65</v>
      </c>
      <c r="H189" s="10" t="s">
        <v>34</v>
      </c>
      <c r="I189" s="10" t="str">
        <f t="shared" si="3"/>
        <v>December 1 - April 30</v>
      </c>
      <c r="J189" s="22">
        <v>429</v>
      </c>
      <c r="K189" s="22">
        <v>69</v>
      </c>
    </row>
    <row r="190" spans="1:11" x14ac:dyDescent="0.2">
      <c r="A190" s="21">
        <v>91</v>
      </c>
      <c r="B190" s="21" t="str">
        <f>COUNTIF($E$1:E190,E190)&amp;E190</f>
        <v>3FL - Key West</v>
      </c>
      <c r="C190" s="10" t="s">
        <v>152</v>
      </c>
      <c r="D190" s="10" t="s">
        <v>168</v>
      </c>
      <c r="E190" s="10" t="s">
        <v>691</v>
      </c>
      <c r="F190" s="10" t="s">
        <v>169</v>
      </c>
      <c r="G190" s="10" t="s">
        <v>35</v>
      </c>
      <c r="H190" s="10" t="s">
        <v>16</v>
      </c>
      <c r="I190" s="10" t="str">
        <f t="shared" si="3"/>
        <v>May 1 - July 31</v>
      </c>
      <c r="J190" s="22">
        <v>329</v>
      </c>
      <c r="K190" s="22">
        <v>69</v>
      </c>
    </row>
    <row r="191" spans="1:11" x14ac:dyDescent="0.2">
      <c r="A191" s="21">
        <v>91</v>
      </c>
      <c r="B191" s="21" t="str">
        <f>COUNTIF($E$1:E191,E191)&amp;E191</f>
        <v>4FL - Key West</v>
      </c>
      <c r="C191" s="10" t="s">
        <v>152</v>
      </c>
      <c r="D191" s="10" t="s">
        <v>168</v>
      </c>
      <c r="E191" s="10" t="s">
        <v>691</v>
      </c>
      <c r="F191" s="10" t="s">
        <v>169</v>
      </c>
      <c r="G191" s="10" t="s">
        <v>17</v>
      </c>
      <c r="H191" s="10" t="s">
        <v>18</v>
      </c>
      <c r="I191" s="10" t="str">
        <f t="shared" si="3"/>
        <v>August 1 - September 30</v>
      </c>
      <c r="J191" s="22">
        <v>255</v>
      </c>
      <c r="K191" s="22">
        <v>69</v>
      </c>
    </row>
    <row r="192" spans="1:11" x14ac:dyDescent="0.2">
      <c r="A192" s="23">
        <v>95</v>
      </c>
      <c r="B192" s="23" t="str">
        <f>COUNTIF($E$1:E192,E192)&amp;E192</f>
        <v>1FL - Miami</v>
      </c>
      <c r="C192" s="11" t="s">
        <v>152</v>
      </c>
      <c r="D192" s="11" t="s">
        <v>170</v>
      </c>
      <c r="E192" s="11" t="s">
        <v>692</v>
      </c>
      <c r="F192" s="11" t="s">
        <v>171</v>
      </c>
      <c r="G192" s="11" t="s">
        <v>11</v>
      </c>
      <c r="H192" s="11" t="s">
        <v>64</v>
      </c>
      <c r="I192" s="11" t="str">
        <f t="shared" si="3"/>
        <v>October 1 - November 30</v>
      </c>
      <c r="J192" s="24">
        <v>169</v>
      </c>
      <c r="K192" s="24">
        <v>69</v>
      </c>
    </row>
    <row r="193" spans="1:11" x14ac:dyDescent="0.2">
      <c r="A193" s="23">
        <v>95</v>
      </c>
      <c r="B193" s="23" t="str">
        <f>COUNTIF($E$1:E193,E193)&amp;E193</f>
        <v>2FL - Miami</v>
      </c>
      <c r="C193" s="11" t="s">
        <v>152</v>
      </c>
      <c r="D193" s="11" t="s">
        <v>170</v>
      </c>
      <c r="E193" s="11" t="s">
        <v>692</v>
      </c>
      <c r="F193" s="11" t="s">
        <v>171</v>
      </c>
      <c r="G193" s="11" t="s">
        <v>65</v>
      </c>
      <c r="H193" s="11" t="s">
        <v>24</v>
      </c>
      <c r="I193" s="11" t="str">
        <f t="shared" si="3"/>
        <v>December 1 - March 31</v>
      </c>
      <c r="J193" s="24">
        <v>215</v>
      </c>
      <c r="K193" s="24">
        <v>69</v>
      </c>
    </row>
    <row r="194" spans="1:11" x14ac:dyDescent="0.2">
      <c r="A194" s="23">
        <v>95</v>
      </c>
      <c r="B194" s="23" t="str">
        <f>COUNTIF($E$1:E194,E194)&amp;E194</f>
        <v>3FL - Miami</v>
      </c>
      <c r="C194" s="11" t="s">
        <v>152</v>
      </c>
      <c r="D194" s="11" t="s">
        <v>170</v>
      </c>
      <c r="E194" s="11" t="s">
        <v>692</v>
      </c>
      <c r="F194" s="11" t="s">
        <v>171</v>
      </c>
      <c r="G194" s="11" t="s">
        <v>25</v>
      </c>
      <c r="H194" s="11" t="s">
        <v>14</v>
      </c>
      <c r="I194" s="11" t="str">
        <f t="shared" si="3"/>
        <v>April 1 - May 31</v>
      </c>
      <c r="J194" s="24">
        <v>199</v>
      </c>
      <c r="K194" s="24">
        <v>69</v>
      </c>
    </row>
    <row r="195" spans="1:11" x14ac:dyDescent="0.2">
      <c r="A195" s="23">
        <v>95</v>
      </c>
      <c r="B195" s="23" t="str">
        <f>COUNTIF($E$1:E195,E195)&amp;E195</f>
        <v>4FL - Miami</v>
      </c>
      <c r="C195" s="11" t="s">
        <v>152</v>
      </c>
      <c r="D195" s="11" t="s">
        <v>170</v>
      </c>
      <c r="E195" s="11" t="s">
        <v>692</v>
      </c>
      <c r="F195" s="11" t="s">
        <v>171</v>
      </c>
      <c r="G195" s="11" t="s">
        <v>15</v>
      </c>
      <c r="H195" s="11" t="s">
        <v>18</v>
      </c>
      <c r="I195" s="11" t="str">
        <f t="shared" si="3"/>
        <v>June 1 - September 30</v>
      </c>
      <c r="J195" s="24">
        <v>142</v>
      </c>
      <c r="K195" s="24">
        <v>69</v>
      </c>
    </row>
    <row r="196" spans="1:11" x14ac:dyDescent="0.2">
      <c r="A196" s="21">
        <v>96</v>
      </c>
      <c r="B196" s="21" t="str">
        <f>COUNTIF($E$1:E196,E196)&amp;E196</f>
        <v>1FL - Naples</v>
      </c>
      <c r="C196" s="10" t="s">
        <v>152</v>
      </c>
      <c r="D196" s="10" t="s">
        <v>172</v>
      </c>
      <c r="E196" s="10" t="s">
        <v>693</v>
      </c>
      <c r="F196" s="10" t="s">
        <v>173</v>
      </c>
      <c r="G196" s="10" t="s">
        <v>11</v>
      </c>
      <c r="H196" s="10" t="s">
        <v>64</v>
      </c>
      <c r="I196" s="10" t="str">
        <f t="shared" si="3"/>
        <v>October 1 - November 30</v>
      </c>
      <c r="J196" s="22">
        <v>169</v>
      </c>
      <c r="K196" s="22">
        <v>69</v>
      </c>
    </row>
    <row r="197" spans="1:11" x14ac:dyDescent="0.2">
      <c r="A197" s="21">
        <v>96</v>
      </c>
      <c r="B197" s="21" t="str">
        <f>COUNTIF($E$1:E197,E197)&amp;E197</f>
        <v>2FL - Naples</v>
      </c>
      <c r="C197" s="10" t="s">
        <v>152</v>
      </c>
      <c r="D197" s="10" t="s">
        <v>172</v>
      </c>
      <c r="E197" s="10" t="s">
        <v>693</v>
      </c>
      <c r="F197" s="10" t="s">
        <v>173</v>
      </c>
      <c r="G197" s="10" t="s">
        <v>65</v>
      </c>
      <c r="H197" s="10" t="s">
        <v>40</v>
      </c>
      <c r="I197" s="10" t="str">
        <f t="shared" si="3"/>
        <v>December 1 - January 31</v>
      </c>
      <c r="J197" s="22">
        <v>246</v>
      </c>
      <c r="K197" s="22">
        <v>69</v>
      </c>
    </row>
    <row r="198" spans="1:11" x14ac:dyDescent="0.2">
      <c r="A198" s="21">
        <v>96</v>
      </c>
      <c r="B198" s="21" t="str">
        <f>COUNTIF($E$1:E198,E198)&amp;E198</f>
        <v>3FL - Naples</v>
      </c>
      <c r="C198" s="10" t="s">
        <v>152</v>
      </c>
      <c r="D198" s="10" t="s">
        <v>172</v>
      </c>
      <c r="E198" s="10" t="s">
        <v>693</v>
      </c>
      <c r="F198" s="10" t="s">
        <v>173</v>
      </c>
      <c r="G198" s="10" t="s">
        <v>41</v>
      </c>
      <c r="H198" s="10" t="s">
        <v>34</v>
      </c>
      <c r="I198" s="10" t="str">
        <f t="shared" ref="I198:I261" si="4">G198&amp;" - "&amp;H198</f>
        <v>February 1 - April 30</v>
      </c>
      <c r="J198" s="22">
        <v>316</v>
      </c>
      <c r="K198" s="22">
        <v>69</v>
      </c>
    </row>
    <row r="199" spans="1:11" x14ac:dyDescent="0.2">
      <c r="A199" s="21">
        <v>96</v>
      </c>
      <c r="B199" s="21" t="str">
        <f>COUNTIF($E$1:E199,E199)&amp;E199</f>
        <v>4FL - Naples</v>
      </c>
      <c r="C199" s="10" t="s">
        <v>152</v>
      </c>
      <c r="D199" s="10" t="s">
        <v>172</v>
      </c>
      <c r="E199" s="10" t="s">
        <v>693</v>
      </c>
      <c r="F199" s="10" t="s">
        <v>173</v>
      </c>
      <c r="G199" s="10" t="s">
        <v>35</v>
      </c>
      <c r="H199" s="10" t="s">
        <v>18</v>
      </c>
      <c r="I199" s="10" t="str">
        <f t="shared" si="4"/>
        <v>May 1 - September 30</v>
      </c>
      <c r="J199" s="22">
        <v>169</v>
      </c>
      <c r="K199" s="22">
        <v>69</v>
      </c>
    </row>
    <row r="200" spans="1:11" x14ac:dyDescent="0.2">
      <c r="A200" s="23">
        <v>98</v>
      </c>
      <c r="B200" s="23" t="str">
        <f>COUNTIF($E$1:E200,E200)&amp;E200</f>
        <v>1FL - Orlando</v>
      </c>
      <c r="C200" s="11" t="s">
        <v>152</v>
      </c>
      <c r="D200" s="11" t="s">
        <v>174</v>
      </c>
      <c r="E200" s="11" t="s">
        <v>694</v>
      </c>
      <c r="F200" s="11" t="s">
        <v>175</v>
      </c>
      <c r="G200" s="11" t="s">
        <v>11</v>
      </c>
      <c r="H200" s="11" t="s">
        <v>22</v>
      </c>
      <c r="I200" s="11" t="str">
        <f t="shared" si="4"/>
        <v>October 1 - December 31</v>
      </c>
      <c r="J200" s="24">
        <v>140</v>
      </c>
      <c r="K200" s="24">
        <v>69</v>
      </c>
    </row>
    <row r="201" spans="1:11" x14ac:dyDescent="0.2">
      <c r="A201" s="23">
        <v>98</v>
      </c>
      <c r="B201" s="23" t="str">
        <f>COUNTIF($E$1:E201,E201)&amp;E201</f>
        <v>2FL - Orlando</v>
      </c>
      <c r="C201" s="11" t="s">
        <v>152</v>
      </c>
      <c r="D201" s="11" t="s">
        <v>174</v>
      </c>
      <c r="E201" s="11" t="s">
        <v>694</v>
      </c>
      <c r="F201" s="11" t="s">
        <v>175</v>
      </c>
      <c r="G201" s="11" t="s">
        <v>23</v>
      </c>
      <c r="H201" s="11" t="s">
        <v>24</v>
      </c>
      <c r="I201" s="11" t="str">
        <f t="shared" si="4"/>
        <v>January 1 - March 31</v>
      </c>
      <c r="J201" s="24">
        <v>170</v>
      </c>
      <c r="K201" s="24">
        <v>69</v>
      </c>
    </row>
    <row r="202" spans="1:11" x14ac:dyDescent="0.2">
      <c r="A202" s="23">
        <v>98</v>
      </c>
      <c r="B202" s="23" t="str">
        <f>COUNTIF($E$1:E202,E202)&amp;E202</f>
        <v>3FL - Orlando</v>
      </c>
      <c r="C202" s="11" t="s">
        <v>152</v>
      </c>
      <c r="D202" s="11" t="s">
        <v>174</v>
      </c>
      <c r="E202" s="11" t="s">
        <v>694</v>
      </c>
      <c r="F202" s="11" t="s">
        <v>175</v>
      </c>
      <c r="G202" s="11" t="s">
        <v>25</v>
      </c>
      <c r="H202" s="11" t="s">
        <v>18</v>
      </c>
      <c r="I202" s="11" t="str">
        <f t="shared" si="4"/>
        <v>April 1 - September 30</v>
      </c>
      <c r="J202" s="24">
        <v>140</v>
      </c>
      <c r="K202" s="24">
        <v>69</v>
      </c>
    </row>
    <row r="203" spans="1:11" x14ac:dyDescent="0.2">
      <c r="A203" s="21">
        <v>100</v>
      </c>
      <c r="B203" s="21" t="str">
        <f>COUNTIF($E$1:E203,E203)&amp;E203</f>
        <v>1FL - Panama City</v>
      </c>
      <c r="C203" s="10" t="s">
        <v>152</v>
      </c>
      <c r="D203" s="10" t="s">
        <v>176</v>
      </c>
      <c r="E203" s="10" t="s">
        <v>695</v>
      </c>
      <c r="F203" s="10" t="s">
        <v>177</v>
      </c>
      <c r="G203" s="10" t="s">
        <v>11</v>
      </c>
      <c r="H203" s="10" t="s">
        <v>12</v>
      </c>
      <c r="I203" s="10" t="str">
        <f t="shared" si="4"/>
        <v>October 1 - February 28</v>
      </c>
      <c r="J203" s="22">
        <v>146</v>
      </c>
      <c r="K203" s="22">
        <v>64</v>
      </c>
    </row>
    <row r="204" spans="1:11" x14ac:dyDescent="0.2">
      <c r="A204" s="21">
        <v>100</v>
      </c>
      <c r="B204" s="21" t="str">
        <f>COUNTIF($E$1:E204,E204)&amp;E204</f>
        <v>2FL - Panama City</v>
      </c>
      <c r="C204" s="10" t="s">
        <v>152</v>
      </c>
      <c r="D204" s="10" t="s">
        <v>176</v>
      </c>
      <c r="E204" s="10" t="s">
        <v>695</v>
      </c>
      <c r="F204" s="10" t="s">
        <v>177</v>
      </c>
      <c r="G204" s="10" t="s">
        <v>13</v>
      </c>
      <c r="H204" s="10" t="s">
        <v>14</v>
      </c>
      <c r="I204" s="10" t="str">
        <f t="shared" si="4"/>
        <v>March 1 - May 31</v>
      </c>
      <c r="J204" s="22">
        <v>165</v>
      </c>
      <c r="K204" s="22">
        <v>64</v>
      </c>
    </row>
    <row r="205" spans="1:11" x14ac:dyDescent="0.2">
      <c r="A205" s="21">
        <v>100</v>
      </c>
      <c r="B205" s="21" t="str">
        <f>COUNTIF($E$1:E205,E205)&amp;E205</f>
        <v>3FL - Panama City</v>
      </c>
      <c r="C205" s="10" t="s">
        <v>152</v>
      </c>
      <c r="D205" s="10" t="s">
        <v>176</v>
      </c>
      <c r="E205" s="10" t="s">
        <v>695</v>
      </c>
      <c r="F205" s="10" t="s">
        <v>177</v>
      </c>
      <c r="G205" s="10" t="s">
        <v>15</v>
      </c>
      <c r="H205" s="10" t="s">
        <v>16</v>
      </c>
      <c r="I205" s="10" t="str">
        <f t="shared" si="4"/>
        <v>June 1 - July 31</v>
      </c>
      <c r="J205" s="22">
        <v>258</v>
      </c>
      <c r="K205" s="22">
        <v>64</v>
      </c>
    </row>
    <row r="206" spans="1:11" x14ac:dyDescent="0.2">
      <c r="A206" s="21">
        <v>100</v>
      </c>
      <c r="B206" s="21" t="str">
        <f>COUNTIF($E$1:E206,E206)&amp;E206</f>
        <v>4FL - Panama City</v>
      </c>
      <c r="C206" s="10" t="s">
        <v>152</v>
      </c>
      <c r="D206" s="10" t="s">
        <v>176</v>
      </c>
      <c r="E206" s="10" t="s">
        <v>695</v>
      </c>
      <c r="F206" s="10" t="s">
        <v>177</v>
      </c>
      <c r="G206" s="10" t="s">
        <v>17</v>
      </c>
      <c r="H206" s="10" t="s">
        <v>18</v>
      </c>
      <c r="I206" s="10" t="str">
        <f t="shared" si="4"/>
        <v>August 1 - September 30</v>
      </c>
      <c r="J206" s="22">
        <v>146</v>
      </c>
      <c r="K206" s="22">
        <v>64</v>
      </c>
    </row>
    <row r="207" spans="1:11" x14ac:dyDescent="0.2">
      <c r="A207" s="23">
        <v>101</v>
      </c>
      <c r="B207" s="23" t="str">
        <f>COUNTIF($E$1:E207,E207)&amp;E207</f>
        <v xml:space="preserve">1FL - Pensacola </v>
      </c>
      <c r="C207" s="11" t="s">
        <v>152</v>
      </c>
      <c r="D207" s="11" t="s">
        <v>178</v>
      </c>
      <c r="E207" s="11" t="s">
        <v>696</v>
      </c>
      <c r="F207" s="11" t="s">
        <v>179</v>
      </c>
      <c r="G207" s="11" t="s">
        <v>11</v>
      </c>
      <c r="H207" s="11" t="s">
        <v>12</v>
      </c>
      <c r="I207" s="11" t="str">
        <f t="shared" si="4"/>
        <v>October 1 - February 28</v>
      </c>
      <c r="J207" s="24">
        <v>133</v>
      </c>
      <c r="K207" s="24">
        <v>64</v>
      </c>
    </row>
    <row r="208" spans="1:11" x14ac:dyDescent="0.2">
      <c r="A208" s="23">
        <v>101</v>
      </c>
      <c r="B208" s="23" t="str">
        <f>COUNTIF($E$1:E208,E208)&amp;E208</f>
        <v xml:space="preserve">2FL - Pensacola </v>
      </c>
      <c r="C208" s="11" t="s">
        <v>152</v>
      </c>
      <c r="D208" s="11" t="s">
        <v>178</v>
      </c>
      <c r="E208" s="11" t="s">
        <v>696</v>
      </c>
      <c r="F208" s="11" t="s">
        <v>179</v>
      </c>
      <c r="G208" s="11" t="s">
        <v>13</v>
      </c>
      <c r="H208" s="11" t="s">
        <v>14</v>
      </c>
      <c r="I208" s="11" t="str">
        <f t="shared" si="4"/>
        <v>March 1 - May 31</v>
      </c>
      <c r="J208" s="24">
        <v>156</v>
      </c>
      <c r="K208" s="24">
        <v>64</v>
      </c>
    </row>
    <row r="209" spans="1:11" x14ac:dyDescent="0.2">
      <c r="A209" s="23">
        <v>101</v>
      </c>
      <c r="B209" s="23" t="str">
        <f>COUNTIF($E$1:E209,E209)&amp;E209</f>
        <v xml:space="preserve">3FL - Pensacola </v>
      </c>
      <c r="C209" s="11" t="s">
        <v>152</v>
      </c>
      <c r="D209" s="11" t="s">
        <v>178</v>
      </c>
      <c r="E209" s="11" t="s">
        <v>696</v>
      </c>
      <c r="F209" s="11" t="s">
        <v>179</v>
      </c>
      <c r="G209" s="11" t="s">
        <v>15</v>
      </c>
      <c r="H209" s="11" t="s">
        <v>16</v>
      </c>
      <c r="I209" s="11" t="str">
        <f t="shared" si="4"/>
        <v>June 1 - July 31</v>
      </c>
      <c r="J209" s="24">
        <v>214</v>
      </c>
      <c r="K209" s="24">
        <v>64</v>
      </c>
    </row>
    <row r="210" spans="1:11" x14ac:dyDescent="0.2">
      <c r="A210" s="23">
        <v>101</v>
      </c>
      <c r="B210" s="23" t="str">
        <f>COUNTIF($E$1:E210,E210)&amp;E210</f>
        <v xml:space="preserve">4FL - Pensacola </v>
      </c>
      <c r="C210" s="11" t="s">
        <v>152</v>
      </c>
      <c r="D210" s="11" t="s">
        <v>178</v>
      </c>
      <c r="E210" s="11" t="s">
        <v>696</v>
      </c>
      <c r="F210" s="11" t="s">
        <v>179</v>
      </c>
      <c r="G210" s="11" t="s">
        <v>17</v>
      </c>
      <c r="H210" s="11" t="s">
        <v>18</v>
      </c>
      <c r="I210" s="11" t="str">
        <f t="shared" si="4"/>
        <v>August 1 - September 30</v>
      </c>
      <c r="J210" s="24">
        <v>133</v>
      </c>
      <c r="K210" s="24">
        <v>64</v>
      </c>
    </row>
    <row r="211" spans="1:11" x14ac:dyDescent="0.2">
      <c r="A211" s="21">
        <v>102</v>
      </c>
      <c r="B211" s="21" t="str">
        <f>COUNTIF($E$1:E211,E211)&amp;E211</f>
        <v>1FL - Punta Gorda</v>
      </c>
      <c r="C211" s="10" t="s">
        <v>152</v>
      </c>
      <c r="D211" s="10" t="s">
        <v>180</v>
      </c>
      <c r="E211" s="10" t="s">
        <v>697</v>
      </c>
      <c r="F211" s="10" t="s">
        <v>181</v>
      </c>
      <c r="G211" s="10" t="s">
        <v>11</v>
      </c>
      <c r="H211" s="10" t="s">
        <v>40</v>
      </c>
      <c r="I211" s="10" t="str">
        <f t="shared" si="4"/>
        <v>October 1 - January 31</v>
      </c>
      <c r="J211" s="22">
        <v>163</v>
      </c>
      <c r="K211" s="22">
        <v>64</v>
      </c>
    </row>
    <row r="212" spans="1:11" x14ac:dyDescent="0.2">
      <c r="A212" s="21">
        <v>102</v>
      </c>
      <c r="B212" s="21" t="str">
        <f>COUNTIF($E$1:E212,E212)&amp;E212</f>
        <v>2FL - Punta Gorda</v>
      </c>
      <c r="C212" s="10" t="s">
        <v>152</v>
      </c>
      <c r="D212" s="10" t="s">
        <v>180</v>
      </c>
      <c r="E212" s="10" t="s">
        <v>697</v>
      </c>
      <c r="F212" s="10" t="s">
        <v>181</v>
      </c>
      <c r="G212" s="10" t="s">
        <v>41</v>
      </c>
      <c r="H212" s="10" t="s">
        <v>24</v>
      </c>
      <c r="I212" s="10" t="str">
        <f t="shared" si="4"/>
        <v>February 1 - March 31</v>
      </c>
      <c r="J212" s="22">
        <v>215</v>
      </c>
      <c r="K212" s="22">
        <v>64</v>
      </c>
    </row>
    <row r="213" spans="1:11" x14ac:dyDescent="0.2">
      <c r="A213" s="21">
        <v>102</v>
      </c>
      <c r="B213" s="21" t="str">
        <f>COUNTIF($E$1:E213,E213)&amp;E213</f>
        <v>3FL - Punta Gorda</v>
      </c>
      <c r="C213" s="10" t="s">
        <v>152</v>
      </c>
      <c r="D213" s="10" t="s">
        <v>180</v>
      </c>
      <c r="E213" s="10" t="s">
        <v>697</v>
      </c>
      <c r="F213" s="10" t="s">
        <v>181</v>
      </c>
      <c r="G213" s="10" t="s">
        <v>25</v>
      </c>
      <c r="H213" s="10" t="s">
        <v>18</v>
      </c>
      <c r="I213" s="10" t="str">
        <f t="shared" si="4"/>
        <v>April 1 - September 30</v>
      </c>
      <c r="J213" s="22">
        <v>107</v>
      </c>
      <c r="K213" s="22">
        <v>64</v>
      </c>
    </row>
    <row r="214" spans="1:11" x14ac:dyDescent="0.2">
      <c r="A214" s="23">
        <v>103</v>
      </c>
      <c r="B214" s="23" t="str">
        <f>COUNTIF($E$1:E214,E214)&amp;E214</f>
        <v>1FL - Sarasota</v>
      </c>
      <c r="C214" s="11" t="s">
        <v>152</v>
      </c>
      <c r="D214" s="11" t="s">
        <v>182</v>
      </c>
      <c r="E214" s="11" t="s">
        <v>698</v>
      </c>
      <c r="F214" s="11" t="s">
        <v>182</v>
      </c>
      <c r="G214" s="11" t="s">
        <v>11</v>
      </c>
      <c r="H214" s="11" t="s">
        <v>40</v>
      </c>
      <c r="I214" s="11" t="str">
        <f t="shared" si="4"/>
        <v>October 1 - January 31</v>
      </c>
      <c r="J214" s="24">
        <v>167</v>
      </c>
      <c r="K214" s="24">
        <v>69</v>
      </c>
    </row>
    <row r="215" spans="1:11" x14ac:dyDescent="0.2">
      <c r="A215" s="23">
        <v>103</v>
      </c>
      <c r="B215" s="23" t="str">
        <f>COUNTIF($E$1:E215,E215)&amp;E215</f>
        <v>2FL - Sarasota</v>
      </c>
      <c r="C215" s="11" t="s">
        <v>152</v>
      </c>
      <c r="D215" s="11" t="s">
        <v>182</v>
      </c>
      <c r="E215" s="11" t="s">
        <v>698</v>
      </c>
      <c r="F215" s="11" t="s">
        <v>182</v>
      </c>
      <c r="G215" s="11" t="s">
        <v>41</v>
      </c>
      <c r="H215" s="11" t="s">
        <v>34</v>
      </c>
      <c r="I215" s="11" t="str">
        <f t="shared" si="4"/>
        <v>February 1 - April 30</v>
      </c>
      <c r="J215" s="24">
        <v>211</v>
      </c>
      <c r="K215" s="24">
        <v>69</v>
      </c>
    </row>
    <row r="216" spans="1:11" x14ac:dyDescent="0.2">
      <c r="A216" s="23">
        <v>103</v>
      </c>
      <c r="B216" s="23" t="str">
        <f>COUNTIF($E$1:E216,E216)&amp;E216</f>
        <v>3FL - Sarasota</v>
      </c>
      <c r="C216" s="11" t="s">
        <v>152</v>
      </c>
      <c r="D216" s="11" t="s">
        <v>182</v>
      </c>
      <c r="E216" s="11" t="s">
        <v>698</v>
      </c>
      <c r="F216" s="11" t="s">
        <v>182</v>
      </c>
      <c r="G216" s="11" t="s">
        <v>35</v>
      </c>
      <c r="H216" s="11" t="s">
        <v>18</v>
      </c>
      <c r="I216" s="11" t="str">
        <f t="shared" si="4"/>
        <v>May 1 - September 30</v>
      </c>
      <c r="J216" s="24">
        <v>130</v>
      </c>
      <c r="K216" s="24">
        <v>69</v>
      </c>
    </row>
    <row r="217" spans="1:11" x14ac:dyDescent="0.2">
      <c r="A217" s="21">
        <v>104</v>
      </c>
      <c r="B217" s="21" t="str">
        <f>COUNTIF($E$1:E217,E217)&amp;E217</f>
        <v>1FL - Sebring</v>
      </c>
      <c r="C217" s="10" t="s">
        <v>152</v>
      </c>
      <c r="D217" s="10" t="s">
        <v>183</v>
      </c>
      <c r="E217" s="10" t="s">
        <v>699</v>
      </c>
      <c r="F217" s="10" t="s">
        <v>184</v>
      </c>
      <c r="G217" s="10" t="s">
        <v>11</v>
      </c>
      <c r="H217" s="10" t="s">
        <v>40</v>
      </c>
      <c r="I217" s="10" t="str">
        <f t="shared" si="4"/>
        <v>October 1 - January 31</v>
      </c>
      <c r="J217" s="22">
        <v>123</v>
      </c>
      <c r="K217" s="22">
        <v>64</v>
      </c>
    </row>
    <row r="218" spans="1:11" x14ac:dyDescent="0.2">
      <c r="A218" s="21">
        <v>104</v>
      </c>
      <c r="B218" s="21" t="str">
        <f>COUNTIF($E$1:E218,E218)&amp;E218</f>
        <v>2FL - Sebring</v>
      </c>
      <c r="C218" s="10" t="s">
        <v>152</v>
      </c>
      <c r="D218" s="10" t="s">
        <v>183</v>
      </c>
      <c r="E218" s="10" t="s">
        <v>699</v>
      </c>
      <c r="F218" s="10" t="s">
        <v>184</v>
      </c>
      <c r="G218" s="10" t="s">
        <v>41</v>
      </c>
      <c r="H218" s="10" t="s">
        <v>24</v>
      </c>
      <c r="I218" s="10" t="str">
        <f t="shared" si="4"/>
        <v>February 1 - March 31</v>
      </c>
      <c r="J218" s="22">
        <v>208</v>
      </c>
      <c r="K218" s="22">
        <v>64</v>
      </c>
    </row>
    <row r="219" spans="1:11" x14ac:dyDescent="0.2">
      <c r="A219" s="21">
        <v>104</v>
      </c>
      <c r="B219" s="21" t="str">
        <f>COUNTIF($E$1:E219,E219)&amp;E219</f>
        <v>3FL - Sebring</v>
      </c>
      <c r="C219" s="10" t="s">
        <v>152</v>
      </c>
      <c r="D219" s="10" t="s">
        <v>183</v>
      </c>
      <c r="E219" s="10" t="s">
        <v>699</v>
      </c>
      <c r="F219" s="10" t="s">
        <v>184</v>
      </c>
      <c r="G219" s="10" t="s">
        <v>25</v>
      </c>
      <c r="H219" s="10" t="s">
        <v>18</v>
      </c>
      <c r="I219" s="10" t="str">
        <f t="shared" si="4"/>
        <v>April 1 - September 30</v>
      </c>
      <c r="J219" s="22">
        <v>123</v>
      </c>
      <c r="K219" s="22">
        <v>64</v>
      </c>
    </row>
    <row r="220" spans="1:11" x14ac:dyDescent="0.2">
      <c r="A220" s="23">
        <v>105</v>
      </c>
      <c r="B220" s="23" t="str">
        <f>COUNTIF($E$1:E220,E220)&amp;E220</f>
        <v>1FL - St. Augustine</v>
      </c>
      <c r="C220" s="11" t="s">
        <v>152</v>
      </c>
      <c r="D220" s="11" t="s">
        <v>185</v>
      </c>
      <c r="E220" s="11" t="s">
        <v>700</v>
      </c>
      <c r="F220" s="11" t="s">
        <v>186</v>
      </c>
      <c r="G220" s="11" t="s">
        <v>11</v>
      </c>
      <c r="H220" s="11" t="s">
        <v>64</v>
      </c>
      <c r="I220" s="11" t="str">
        <f t="shared" si="4"/>
        <v>October 1 - November 30</v>
      </c>
      <c r="J220" s="24">
        <v>148</v>
      </c>
      <c r="K220" s="24">
        <v>69</v>
      </c>
    </row>
    <row r="221" spans="1:11" x14ac:dyDescent="0.2">
      <c r="A221" s="23">
        <v>105</v>
      </c>
      <c r="B221" s="23" t="str">
        <f>COUNTIF($E$1:E221,E221)&amp;E221</f>
        <v>2FL - St. Augustine</v>
      </c>
      <c r="C221" s="11" t="s">
        <v>152</v>
      </c>
      <c r="D221" s="11" t="s">
        <v>185</v>
      </c>
      <c r="E221" s="11" t="s">
        <v>700</v>
      </c>
      <c r="F221" s="11" t="s">
        <v>186</v>
      </c>
      <c r="G221" s="11" t="s">
        <v>65</v>
      </c>
      <c r="H221" s="11" t="s">
        <v>24</v>
      </c>
      <c r="I221" s="11" t="str">
        <f t="shared" si="4"/>
        <v>December 1 - March 31</v>
      </c>
      <c r="J221" s="24">
        <v>168</v>
      </c>
      <c r="K221" s="24">
        <v>69</v>
      </c>
    </row>
    <row r="222" spans="1:11" x14ac:dyDescent="0.2">
      <c r="A222" s="23">
        <v>105</v>
      </c>
      <c r="B222" s="23" t="str">
        <f>COUNTIF($E$1:E222,E222)&amp;E222</f>
        <v>3FL - St. Augustine</v>
      </c>
      <c r="C222" s="11" t="s">
        <v>152</v>
      </c>
      <c r="D222" s="11" t="s">
        <v>185</v>
      </c>
      <c r="E222" s="11" t="s">
        <v>700</v>
      </c>
      <c r="F222" s="11" t="s">
        <v>186</v>
      </c>
      <c r="G222" s="11" t="s">
        <v>25</v>
      </c>
      <c r="H222" s="11" t="s">
        <v>18</v>
      </c>
      <c r="I222" s="11" t="str">
        <f t="shared" si="4"/>
        <v>April 1 - September 30</v>
      </c>
      <c r="J222" s="24">
        <v>148</v>
      </c>
      <c r="K222" s="24">
        <v>69</v>
      </c>
    </row>
    <row r="223" spans="1:11" x14ac:dyDescent="0.2">
      <c r="A223" s="21">
        <v>106</v>
      </c>
      <c r="B223" s="21" t="str">
        <f>COUNTIF($E$1:E223,E223)&amp;E223</f>
        <v>1FL - Stuart</v>
      </c>
      <c r="C223" s="10" t="s">
        <v>152</v>
      </c>
      <c r="D223" s="10" t="s">
        <v>187</v>
      </c>
      <c r="E223" s="10" t="s">
        <v>701</v>
      </c>
      <c r="F223" s="10" t="s">
        <v>188</v>
      </c>
      <c r="G223" s="10" t="s">
        <v>11</v>
      </c>
      <c r="H223" s="10" t="s">
        <v>40</v>
      </c>
      <c r="I223" s="10" t="str">
        <f t="shared" si="4"/>
        <v>October 1 - January 31</v>
      </c>
      <c r="J223" s="22">
        <v>132</v>
      </c>
      <c r="K223" s="22">
        <v>69</v>
      </c>
    </row>
    <row r="224" spans="1:11" x14ac:dyDescent="0.2">
      <c r="A224" s="21">
        <v>106</v>
      </c>
      <c r="B224" s="21" t="str">
        <f>COUNTIF($E$1:E224,E224)&amp;E224</f>
        <v>2FL - Stuart</v>
      </c>
      <c r="C224" s="10" t="s">
        <v>152</v>
      </c>
      <c r="D224" s="10" t="s">
        <v>187</v>
      </c>
      <c r="E224" s="10" t="s">
        <v>701</v>
      </c>
      <c r="F224" s="10" t="s">
        <v>188</v>
      </c>
      <c r="G224" s="10" t="s">
        <v>41</v>
      </c>
      <c r="H224" s="10" t="s">
        <v>24</v>
      </c>
      <c r="I224" s="10" t="str">
        <f t="shared" si="4"/>
        <v>February 1 - March 31</v>
      </c>
      <c r="J224" s="22">
        <v>215</v>
      </c>
      <c r="K224" s="22">
        <v>69</v>
      </c>
    </row>
    <row r="225" spans="1:11" x14ac:dyDescent="0.2">
      <c r="A225" s="21">
        <v>106</v>
      </c>
      <c r="B225" s="21" t="str">
        <f>COUNTIF($E$1:E225,E225)&amp;E225</f>
        <v>3FL - Stuart</v>
      </c>
      <c r="C225" s="10" t="s">
        <v>152</v>
      </c>
      <c r="D225" s="10" t="s">
        <v>187</v>
      </c>
      <c r="E225" s="10" t="s">
        <v>701</v>
      </c>
      <c r="F225" s="10" t="s">
        <v>188</v>
      </c>
      <c r="G225" s="10" t="s">
        <v>25</v>
      </c>
      <c r="H225" s="10" t="s">
        <v>18</v>
      </c>
      <c r="I225" s="10" t="str">
        <f t="shared" si="4"/>
        <v>April 1 - September 30</v>
      </c>
      <c r="J225" s="22">
        <v>132</v>
      </c>
      <c r="K225" s="22">
        <v>69</v>
      </c>
    </row>
    <row r="226" spans="1:11" x14ac:dyDescent="0.2">
      <c r="A226" s="23">
        <v>107</v>
      </c>
      <c r="B226" s="23" t="str">
        <f>COUNTIF($E$1:E226,E226)&amp;E226</f>
        <v>1FL - Tallahassee</v>
      </c>
      <c r="C226" s="11" t="s">
        <v>152</v>
      </c>
      <c r="D226" s="11" t="s">
        <v>189</v>
      </c>
      <c r="E226" s="11" t="s">
        <v>702</v>
      </c>
      <c r="F226" s="11" t="s">
        <v>190</v>
      </c>
      <c r="G226" s="11" t="s">
        <v>11</v>
      </c>
      <c r="H226" s="11" t="s">
        <v>22</v>
      </c>
      <c r="I226" s="11" t="str">
        <f t="shared" si="4"/>
        <v>October 1 - December 31</v>
      </c>
      <c r="J226" s="24">
        <v>111</v>
      </c>
      <c r="K226" s="24">
        <v>64</v>
      </c>
    </row>
    <row r="227" spans="1:11" x14ac:dyDescent="0.2">
      <c r="A227" s="23">
        <v>107</v>
      </c>
      <c r="B227" s="23" t="str">
        <f>COUNTIF($E$1:E227,E227)&amp;E227</f>
        <v>2FL - Tallahassee</v>
      </c>
      <c r="C227" s="11" t="s">
        <v>152</v>
      </c>
      <c r="D227" s="11" t="s">
        <v>189</v>
      </c>
      <c r="E227" s="11" t="s">
        <v>702</v>
      </c>
      <c r="F227" s="11" t="s">
        <v>190</v>
      </c>
      <c r="G227" s="11" t="s">
        <v>23</v>
      </c>
      <c r="H227" s="11" t="s">
        <v>24</v>
      </c>
      <c r="I227" s="11" t="str">
        <f t="shared" si="4"/>
        <v>January 1 - March 31</v>
      </c>
      <c r="J227" s="24">
        <v>148</v>
      </c>
      <c r="K227" s="24">
        <v>64</v>
      </c>
    </row>
    <row r="228" spans="1:11" x14ac:dyDescent="0.2">
      <c r="A228" s="23">
        <v>107</v>
      </c>
      <c r="B228" s="23" t="str">
        <f>COUNTIF($E$1:E228,E228)&amp;E228</f>
        <v>3FL - Tallahassee</v>
      </c>
      <c r="C228" s="11" t="s">
        <v>152</v>
      </c>
      <c r="D228" s="11" t="s">
        <v>189</v>
      </c>
      <c r="E228" s="11" t="s">
        <v>702</v>
      </c>
      <c r="F228" s="11" t="s">
        <v>190</v>
      </c>
      <c r="G228" s="11" t="s">
        <v>25</v>
      </c>
      <c r="H228" s="11" t="s">
        <v>18</v>
      </c>
      <c r="I228" s="11" t="str">
        <f t="shared" si="4"/>
        <v>April 1 - September 30</v>
      </c>
      <c r="J228" s="24">
        <v>111</v>
      </c>
      <c r="K228" s="24">
        <v>64</v>
      </c>
    </row>
    <row r="229" spans="1:11" x14ac:dyDescent="0.2">
      <c r="A229" s="21">
        <v>108</v>
      </c>
      <c r="B229" s="21" t="str">
        <f>COUNTIF($E$1:E229,E229)&amp;E229</f>
        <v>1FL - Tampa / St. Petersburg</v>
      </c>
      <c r="C229" s="10" t="s">
        <v>152</v>
      </c>
      <c r="D229" s="10" t="s">
        <v>191</v>
      </c>
      <c r="E229" s="10" t="s">
        <v>703</v>
      </c>
      <c r="F229" s="10" t="s">
        <v>192</v>
      </c>
      <c r="G229" s="10" t="s">
        <v>11</v>
      </c>
      <c r="H229" s="10" t="s">
        <v>22</v>
      </c>
      <c r="I229" s="10" t="str">
        <f t="shared" si="4"/>
        <v>October 1 - December 31</v>
      </c>
      <c r="J229" s="22">
        <v>145</v>
      </c>
      <c r="K229" s="22">
        <v>69</v>
      </c>
    </row>
    <row r="230" spans="1:11" x14ac:dyDescent="0.2">
      <c r="A230" s="21">
        <v>108</v>
      </c>
      <c r="B230" s="21" t="str">
        <f>COUNTIF($E$1:E230,E230)&amp;E230</f>
        <v>2FL - Tampa / St. Petersburg</v>
      </c>
      <c r="C230" s="10" t="s">
        <v>152</v>
      </c>
      <c r="D230" s="10" t="s">
        <v>191</v>
      </c>
      <c r="E230" s="10" t="s">
        <v>703</v>
      </c>
      <c r="F230" s="10" t="s">
        <v>192</v>
      </c>
      <c r="G230" s="10" t="s">
        <v>23</v>
      </c>
      <c r="H230" s="10" t="s">
        <v>34</v>
      </c>
      <c r="I230" s="10" t="str">
        <f t="shared" si="4"/>
        <v>January 1 - April 30</v>
      </c>
      <c r="J230" s="22">
        <v>192</v>
      </c>
      <c r="K230" s="22">
        <v>69</v>
      </c>
    </row>
    <row r="231" spans="1:11" x14ac:dyDescent="0.2">
      <c r="A231" s="21">
        <v>108</v>
      </c>
      <c r="B231" s="21" t="str">
        <f>COUNTIF($E$1:E231,E231)&amp;E231</f>
        <v>3FL - Tampa / St. Petersburg</v>
      </c>
      <c r="C231" s="10" t="s">
        <v>152</v>
      </c>
      <c r="D231" s="10" t="s">
        <v>191</v>
      </c>
      <c r="E231" s="10" t="s">
        <v>703</v>
      </c>
      <c r="F231" s="10" t="s">
        <v>192</v>
      </c>
      <c r="G231" s="10" t="s">
        <v>35</v>
      </c>
      <c r="H231" s="10" t="s">
        <v>18</v>
      </c>
      <c r="I231" s="10" t="str">
        <f t="shared" si="4"/>
        <v>May 1 - September 30</v>
      </c>
      <c r="J231" s="22">
        <v>145</v>
      </c>
      <c r="K231" s="22">
        <v>69</v>
      </c>
    </row>
    <row r="232" spans="1:11" x14ac:dyDescent="0.2">
      <c r="A232" s="23">
        <v>109</v>
      </c>
      <c r="B232" s="23" t="str">
        <f>COUNTIF($E$1:E232,E232)&amp;E232</f>
        <v>1FL - Vero Beach</v>
      </c>
      <c r="C232" s="11" t="s">
        <v>152</v>
      </c>
      <c r="D232" s="11" t="s">
        <v>193</v>
      </c>
      <c r="E232" s="11" t="s">
        <v>704</v>
      </c>
      <c r="F232" s="11" t="s">
        <v>194</v>
      </c>
      <c r="G232" s="11" t="s">
        <v>11</v>
      </c>
      <c r="H232" s="11" t="s">
        <v>64</v>
      </c>
      <c r="I232" s="11" t="str">
        <f t="shared" si="4"/>
        <v>October 1 - November 30</v>
      </c>
      <c r="J232" s="24">
        <v>192</v>
      </c>
      <c r="K232" s="24">
        <v>69</v>
      </c>
    </row>
    <row r="233" spans="1:11" x14ac:dyDescent="0.2">
      <c r="A233" s="23">
        <v>109</v>
      </c>
      <c r="B233" s="23" t="str">
        <f>COUNTIF($E$1:E233,E233)&amp;E233</f>
        <v>2FL - Vero Beach</v>
      </c>
      <c r="C233" s="11" t="s">
        <v>152</v>
      </c>
      <c r="D233" s="11" t="s">
        <v>193</v>
      </c>
      <c r="E233" s="11" t="s">
        <v>704</v>
      </c>
      <c r="F233" s="11" t="s">
        <v>194</v>
      </c>
      <c r="G233" s="11" t="s">
        <v>65</v>
      </c>
      <c r="H233" s="11" t="s">
        <v>34</v>
      </c>
      <c r="I233" s="11" t="str">
        <f t="shared" si="4"/>
        <v>December 1 - April 30</v>
      </c>
      <c r="J233" s="24">
        <v>294</v>
      </c>
      <c r="K233" s="24">
        <v>69</v>
      </c>
    </row>
    <row r="234" spans="1:11" x14ac:dyDescent="0.2">
      <c r="A234" s="23">
        <v>109</v>
      </c>
      <c r="B234" s="23" t="str">
        <f>COUNTIF($E$1:E234,E234)&amp;E234</f>
        <v>3FL - Vero Beach</v>
      </c>
      <c r="C234" s="11" t="s">
        <v>152</v>
      </c>
      <c r="D234" s="11" t="s">
        <v>193</v>
      </c>
      <c r="E234" s="11" t="s">
        <v>704</v>
      </c>
      <c r="F234" s="11" t="s">
        <v>194</v>
      </c>
      <c r="G234" s="11" t="s">
        <v>35</v>
      </c>
      <c r="H234" s="11" t="s">
        <v>18</v>
      </c>
      <c r="I234" s="11" t="str">
        <f t="shared" si="4"/>
        <v>May 1 - September 30</v>
      </c>
      <c r="J234" s="24">
        <v>192</v>
      </c>
      <c r="K234" s="24">
        <v>69</v>
      </c>
    </row>
    <row r="235" spans="1:11" x14ac:dyDescent="0.2">
      <c r="A235" s="21">
        <v>110</v>
      </c>
      <c r="B235" s="21" t="str">
        <f>COUNTIF($E$1:E235,E235)&amp;E235</f>
        <v>1GA - Athens</v>
      </c>
      <c r="C235" s="10" t="s">
        <v>195</v>
      </c>
      <c r="D235" s="10" t="s">
        <v>196</v>
      </c>
      <c r="E235" s="10" t="s">
        <v>705</v>
      </c>
      <c r="F235" s="10" t="s">
        <v>197</v>
      </c>
      <c r="G235" s="10" t="s">
        <v>8</v>
      </c>
      <c r="H235" s="10" t="s">
        <v>8</v>
      </c>
      <c r="I235" s="10" t="str">
        <f t="shared" si="4"/>
        <v xml:space="preserve"> - </v>
      </c>
      <c r="J235" s="22">
        <v>120</v>
      </c>
      <c r="K235" s="22">
        <v>59</v>
      </c>
    </row>
    <row r="236" spans="1:11" x14ac:dyDescent="0.2">
      <c r="A236" s="23">
        <v>111</v>
      </c>
      <c r="B236" s="23" t="str">
        <f>COUNTIF($E$1:E236,E236)&amp;E236</f>
        <v>1GA - Atlanta</v>
      </c>
      <c r="C236" s="11" t="s">
        <v>195</v>
      </c>
      <c r="D236" s="11" t="s">
        <v>198</v>
      </c>
      <c r="E236" s="11" t="s">
        <v>706</v>
      </c>
      <c r="F236" s="11" t="s">
        <v>199</v>
      </c>
      <c r="G236" s="11" t="s">
        <v>11</v>
      </c>
      <c r="H236" s="11" t="s">
        <v>22</v>
      </c>
      <c r="I236" s="11" t="str">
        <f t="shared" si="4"/>
        <v>October 1 - December 31</v>
      </c>
      <c r="J236" s="24">
        <v>173</v>
      </c>
      <c r="K236" s="24">
        <v>74</v>
      </c>
    </row>
    <row r="237" spans="1:11" x14ac:dyDescent="0.2">
      <c r="A237" s="23">
        <v>111</v>
      </c>
      <c r="B237" s="23" t="str">
        <f>COUNTIF($E$1:E237,E237)&amp;E237</f>
        <v>2GA - Atlanta</v>
      </c>
      <c r="C237" s="11" t="s">
        <v>195</v>
      </c>
      <c r="D237" s="11" t="s">
        <v>198</v>
      </c>
      <c r="E237" s="11" t="s">
        <v>706</v>
      </c>
      <c r="F237" s="11" t="s">
        <v>199</v>
      </c>
      <c r="G237" s="11" t="s">
        <v>23</v>
      </c>
      <c r="H237" s="11" t="s">
        <v>24</v>
      </c>
      <c r="I237" s="11" t="str">
        <f t="shared" si="4"/>
        <v>January 1 - March 31</v>
      </c>
      <c r="J237" s="24">
        <v>199</v>
      </c>
      <c r="K237" s="24">
        <v>74</v>
      </c>
    </row>
    <row r="238" spans="1:11" x14ac:dyDescent="0.2">
      <c r="A238" s="23">
        <v>111</v>
      </c>
      <c r="B238" s="23" t="str">
        <f>COUNTIF($E$1:E238,E238)&amp;E238</f>
        <v>3GA - Atlanta</v>
      </c>
      <c r="C238" s="11" t="s">
        <v>195</v>
      </c>
      <c r="D238" s="11" t="s">
        <v>198</v>
      </c>
      <c r="E238" s="11" t="s">
        <v>706</v>
      </c>
      <c r="F238" s="11" t="s">
        <v>199</v>
      </c>
      <c r="G238" s="11" t="s">
        <v>25</v>
      </c>
      <c r="H238" s="11" t="s">
        <v>18</v>
      </c>
      <c r="I238" s="11" t="str">
        <f t="shared" si="4"/>
        <v>April 1 - September 30</v>
      </c>
      <c r="J238" s="24">
        <v>173</v>
      </c>
      <c r="K238" s="24">
        <v>74</v>
      </c>
    </row>
    <row r="239" spans="1:11" x14ac:dyDescent="0.2">
      <c r="A239" s="21">
        <v>413</v>
      </c>
      <c r="B239" s="21" t="str">
        <f>COUNTIF($E$1:E239,E239)&amp;E239</f>
        <v>1GA - Augusta</v>
      </c>
      <c r="C239" s="10" t="s">
        <v>195</v>
      </c>
      <c r="D239" s="10" t="s">
        <v>200</v>
      </c>
      <c r="E239" s="10" t="s">
        <v>707</v>
      </c>
      <c r="F239" s="10" t="s">
        <v>201</v>
      </c>
      <c r="G239" s="10" t="s">
        <v>8</v>
      </c>
      <c r="H239" s="10" t="s">
        <v>8</v>
      </c>
      <c r="I239" s="10" t="str">
        <f t="shared" si="4"/>
        <v xml:space="preserve"> - </v>
      </c>
      <c r="J239" s="22">
        <v>117</v>
      </c>
      <c r="K239" s="22">
        <v>59</v>
      </c>
    </row>
    <row r="240" spans="1:11" x14ac:dyDescent="0.2">
      <c r="A240" s="23">
        <v>115</v>
      </c>
      <c r="B240" s="23" t="str">
        <f>COUNTIF($E$1:E240,E240)&amp;E240</f>
        <v>1GA - Jekyll Island / Brunswick</v>
      </c>
      <c r="C240" s="11" t="s">
        <v>195</v>
      </c>
      <c r="D240" s="11" t="s">
        <v>202</v>
      </c>
      <c r="E240" s="11" t="s">
        <v>708</v>
      </c>
      <c r="F240" s="11" t="s">
        <v>203</v>
      </c>
      <c r="G240" s="11" t="s">
        <v>11</v>
      </c>
      <c r="H240" s="11" t="s">
        <v>12</v>
      </c>
      <c r="I240" s="11" t="str">
        <f t="shared" si="4"/>
        <v>October 1 - February 28</v>
      </c>
      <c r="J240" s="24">
        <v>172</v>
      </c>
      <c r="K240" s="24">
        <v>79</v>
      </c>
    </row>
    <row r="241" spans="1:11" x14ac:dyDescent="0.2">
      <c r="A241" s="23">
        <v>115</v>
      </c>
      <c r="B241" s="23" t="str">
        <f>COUNTIF($E$1:E241,E241)&amp;E241</f>
        <v>2GA - Jekyll Island / Brunswick</v>
      </c>
      <c r="C241" s="11" t="s">
        <v>195</v>
      </c>
      <c r="D241" s="11" t="s">
        <v>202</v>
      </c>
      <c r="E241" s="11" t="s">
        <v>708</v>
      </c>
      <c r="F241" s="11" t="s">
        <v>203</v>
      </c>
      <c r="G241" s="11" t="s">
        <v>13</v>
      </c>
      <c r="H241" s="11" t="s">
        <v>16</v>
      </c>
      <c r="I241" s="11" t="str">
        <f t="shared" si="4"/>
        <v>March 1 - July 31</v>
      </c>
      <c r="J241" s="24">
        <v>224</v>
      </c>
      <c r="K241" s="24">
        <v>79</v>
      </c>
    </row>
    <row r="242" spans="1:11" x14ac:dyDescent="0.2">
      <c r="A242" s="23">
        <v>115</v>
      </c>
      <c r="B242" s="23" t="str">
        <f>COUNTIF($E$1:E242,E242)&amp;E242</f>
        <v>3GA - Jekyll Island / Brunswick</v>
      </c>
      <c r="C242" s="11" t="s">
        <v>195</v>
      </c>
      <c r="D242" s="11" t="s">
        <v>202</v>
      </c>
      <c r="E242" s="11" t="s">
        <v>708</v>
      </c>
      <c r="F242" s="11" t="s">
        <v>203</v>
      </c>
      <c r="G242" s="11" t="s">
        <v>17</v>
      </c>
      <c r="H242" s="11" t="s">
        <v>18</v>
      </c>
      <c r="I242" s="11" t="str">
        <f t="shared" si="4"/>
        <v>August 1 - September 30</v>
      </c>
      <c r="J242" s="24">
        <v>172</v>
      </c>
      <c r="K242" s="24">
        <v>79</v>
      </c>
    </row>
    <row r="243" spans="1:11" x14ac:dyDescent="0.2">
      <c r="A243" s="21">
        <v>494</v>
      </c>
      <c r="B243" s="21" t="str">
        <f>COUNTIF($E$1:E243,E243)&amp;E243</f>
        <v>1GA - Marietta</v>
      </c>
      <c r="C243" s="10" t="s">
        <v>195</v>
      </c>
      <c r="D243" s="10" t="s">
        <v>204</v>
      </c>
      <c r="E243" s="10" t="s">
        <v>709</v>
      </c>
      <c r="F243" s="10" t="s">
        <v>205</v>
      </c>
      <c r="G243" s="10" t="s">
        <v>8</v>
      </c>
      <c r="H243" s="10" t="s">
        <v>8</v>
      </c>
      <c r="I243" s="10" t="str">
        <f t="shared" si="4"/>
        <v xml:space="preserve"> - </v>
      </c>
      <c r="J243" s="22">
        <v>121</v>
      </c>
      <c r="K243" s="22">
        <v>64</v>
      </c>
    </row>
    <row r="244" spans="1:11" x14ac:dyDescent="0.2">
      <c r="A244" s="23">
        <v>116</v>
      </c>
      <c r="B244" s="23" t="str">
        <f>COUNTIF($E$1:E244,E244)&amp;E244</f>
        <v>1GA - Savannah</v>
      </c>
      <c r="C244" s="11" t="s">
        <v>195</v>
      </c>
      <c r="D244" s="11" t="s">
        <v>206</v>
      </c>
      <c r="E244" s="11" t="s">
        <v>710</v>
      </c>
      <c r="F244" s="11" t="s">
        <v>207</v>
      </c>
      <c r="G244" s="11" t="s">
        <v>8</v>
      </c>
      <c r="H244" s="11" t="s">
        <v>8</v>
      </c>
      <c r="I244" s="11" t="str">
        <f t="shared" si="4"/>
        <v xml:space="preserve"> - </v>
      </c>
      <c r="J244" s="24">
        <v>147</v>
      </c>
      <c r="K244" s="24">
        <v>69</v>
      </c>
    </row>
    <row r="245" spans="1:11" x14ac:dyDescent="0.2">
      <c r="A245" s="21">
        <v>476</v>
      </c>
      <c r="B245" s="21" t="str">
        <f>COUNTIF($E$1:E245,E245)&amp;E245</f>
        <v>1IA - Dallas</v>
      </c>
      <c r="C245" s="10" t="s">
        <v>208</v>
      </c>
      <c r="D245" s="10" t="s">
        <v>209</v>
      </c>
      <c r="E245" s="10" t="s">
        <v>711</v>
      </c>
      <c r="F245" s="10" t="s">
        <v>209</v>
      </c>
      <c r="G245" s="10" t="s">
        <v>8</v>
      </c>
      <c r="H245" s="10" t="s">
        <v>8</v>
      </c>
      <c r="I245" s="10" t="str">
        <f t="shared" si="4"/>
        <v xml:space="preserve"> - </v>
      </c>
      <c r="J245" s="22">
        <v>111</v>
      </c>
      <c r="K245" s="22">
        <v>69</v>
      </c>
    </row>
    <row r="246" spans="1:11" x14ac:dyDescent="0.2">
      <c r="A246" s="23">
        <v>118</v>
      </c>
      <c r="B246" s="23" t="str">
        <f>COUNTIF($E$1:E246,E246)&amp;E246</f>
        <v>1IA - Des Moines</v>
      </c>
      <c r="C246" s="11" t="s">
        <v>208</v>
      </c>
      <c r="D246" s="11" t="s">
        <v>210</v>
      </c>
      <c r="E246" s="11" t="s">
        <v>712</v>
      </c>
      <c r="F246" s="11" t="s">
        <v>211</v>
      </c>
      <c r="G246" s="11" t="s">
        <v>8</v>
      </c>
      <c r="H246" s="11" t="s">
        <v>8</v>
      </c>
      <c r="I246" s="11" t="str">
        <f t="shared" si="4"/>
        <v xml:space="preserve"> - </v>
      </c>
      <c r="J246" s="24">
        <v>114</v>
      </c>
      <c r="K246" s="24">
        <v>64</v>
      </c>
    </row>
    <row r="247" spans="1:11" x14ac:dyDescent="0.2">
      <c r="A247" s="21">
        <v>495</v>
      </c>
      <c r="B247" s="21" t="str">
        <f>COUNTIF($E$1:E247,E247)&amp;E247</f>
        <v>1ID - Boise</v>
      </c>
      <c r="C247" s="10" t="s">
        <v>0</v>
      </c>
      <c r="D247" s="10" t="s">
        <v>212</v>
      </c>
      <c r="E247" s="10" t="s">
        <v>713</v>
      </c>
      <c r="F247" s="10" t="s">
        <v>213</v>
      </c>
      <c r="G247" s="10" t="s">
        <v>8</v>
      </c>
      <c r="H247" s="10" t="s">
        <v>8</v>
      </c>
      <c r="I247" s="10" t="str">
        <f t="shared" si="4"/>
        <v xml:space="preserve"> - </v>
      </c>
      <c r="J247" s="22">
        <v>165</v>
      </c>
      <c r="K247" s="22">
        <v>74</v>
      </c>
    </row>
    <row r="248" spans="1:11" x14ac:dyDescent="0.2">
      <c r="A248" s="23">
        <v>120</v>
      </c>
      <c r="B248" s="23" t="str">
        <f>COUNTIF($E$1:E248,E248)&amp;E248</f>
        <v>1ID - Coeur d'Alene</v>
      </c>
      <c r="C248" s="11" t="s">
        <v>0</v>
      </c>
      <c r="D248" s="11" t="s">
        <v>214</v>
      </c>
      <c r="E248" s="11" t="s">
        <v>714</v>
      </c>
      <c r="F248" s="11" t="s">
        <v>215</v>
      </c>
      <c r="G248" s="11" t="s">
        <v>11</v>
      </c>
      <c r="H248" s="11" t="s">
        <v>14</v>
      </c>
      <c r="I248" s="11" t="str">
        <f t="shared" si="4"/>
        <v>October 1 - May 31</v>
      </c>
      <c r="J248" s="24">
        <v>116</v>
      </c>
      <c r="K248" s="24">
        <v>64</v>
      </c>
    </row>
    <row r="249" spans="1:11" x14ac:dyDescent="0.2">
      <c r="A249" s="23">
        <v>120</v>
      </c>
      <c r="B249" s="23" t="str">
        <f>COUNTIF($E$1:E249,E249)&amp;E249</f>
        <v>2ID - Coeur d'Alene</v>
      </c>
      <c r="C249" s="11" t="s">
        <v>0</v>
      </c>
      <c r="D249" s="11" t="s">
        <v>214</v>
      </c>
      <c r="E249" s="11" t="s">
        <v>714</v>
      </c>
      <c r="F249" s="11" t="s">
        <v>215</v>
      </c>
      <c r="G249" s="11" t="s">
        <v>15</v>
      </c>
      <c r="H249" s="11" t="s">
        <v>42</v>
      </c>
      <c r="I249" s="11" t="str">
        <f t="shared" si="4"/>
        <v>June 1 - August 31</v>
      </c>
      <c r="J249" s="24">
        <v>185</v>
      </c>
      <c r="K249" s="24">
        <v>64</v>
      </c>
    </row>
    <row r="250" spans="1:11" x14ac:dyDescent="0.2">
      <c r="A250" s="23">
        <v>120</v>
      </c>
      <c r="B250" s="23" t="str">
        <f>COUNTIF($E$1:E250,E250)&amp;E250</f>
        <v>3ID - Coeur d'Alene</v>
      </c>
      <c r="C250" s="11" t="s">
        <v>0</v>
      </c>
      <c r="D250" s="11" t="s">
        <v>214</v>
      </c>
      <c r="E250" s="11" t="s">
        <v>714</v>
      </c>
      <c r="F250" s="11" t="s">
        <v>215</v>
      </c>
      <c r="G250" s="11" t="s">
        <v>43</v>
      </c>
      <c r="H250" s="11" t="s">
        <v>18</v>
      </c>
      <c r="I250" s="11" t="str">
        <f t="shared" si="4"/>
        <v>September 1 - September 30</v>
      </c>
      <c r="J250" s="24">
        <v>116</v>
      </c>
      <c r="K250" s="24">
        <v>64</v>
      </c>
    </row>
    <row r="251" spans="1:11" x14ac:dyDescent="0.2">
      <c r="A251" s="21">
        <v>122</v>
      </c>
      <c r="B251" s="21" t="str">
        <f>COUNTIF($E$1:E251,E251)&amp;E251</f>
        <v>1ID - Sun Valley / Ketchum</v>
      </c>
      <c r="C251" s="10" t="s">
        <v>0</v>
      </c>
      <c r="D251" s="10" t="s">
        <v>216</v>
      </c>
      <c r="E251" s="10" t="s">
        <v>715</v>
      </c>
      <c r="F251" s="10" t="s">
        <v>217</v>
      </c>
      <c r="G251" s="10" t="s">
        <v>11</v>
      </c>
      <c r="H251" s="10" t="s">
        <v>64</v>
      </c>
      <c r="I251" s="10" t="str">
        <f t="shared" si="4"/>
        <v>October 1 - November 30</v>
      </c>
      <c r="J251" s="22">
        <v>183</v>
      </c>
      <c r="K251" s="22">
        <v>74</v>
      </c>
    </row>
    <row r="252" spans="1:11" x14ac:dyDescent="0.2">
      <c r="A252" s="21">
        <v>122</v>
      </c>
      <c r="B252" s="21" t="str">
        <f>COUNTIF($E$1:E252,E252)&amp;E252</f>
        <v>2ID - Sun Valley / Ketchum</v>
      </c>
      <c r="C252" s="10" t="s">
        <v>0</v>
      </c>
      <c r="D252" s="10" t="s">
        <v>216</v>
      </c>
      <c r="E252" s="10" t="s">
        <v>715</v>
      </c>
      <c r="F252" s="10" t="s">
        <v>217</v>
      </c>
      <c r="G252" s="10" t="s">
        <v>65</v>
      </c>
      <c r="H252" s="10" t="s">
        <v>24</v>
      </c>
      <c r="I252" s="10" t="str">
        <f t="shared" si="4"/>
        <v>December 1 - March 31</v>
      </c>
      <c r="J252" s="22">
        <v>313</v>
      </c>
      <c r="K252" s="22">
        <v>74</v>
      </c>
    </row>
    <row r="253" spans="1:11" x14ac:dyDescent="0.2">
      <c r="A253" s="21">
        <v>122</v>
      </c>
      <c r="B253" s="21" t="str">
        <f>COUNTIF($E$1:E253,E253)&amp;E253</f>
        <v>3ID - Sun Valley / Ketchum</v>
      </c>
      <c r="C253" s="10" t="s">
        <v>0</v>
      </c>
      <c r="D253" s="10" t="s">
        <v>216</v>
      </c>
      <c r="E253" s="10" t="s">
        <v>715</v>
      </c>
      <c r="F253" s="10" t="s">
        <v>217</v>
      </c>
      <c r="G253" s="10" t="s">
        <v>25</v>
      </c>
      <c r="H253" s="10" t="s">
        <v>14</v>
      </c>
      <c r="I253" s="10" t="str">
        <f t="shared" si="4"/>
        <v>April 1 - May 31</v>
      </c>
      <c r="J253" s="22">
        <v>154</v>
      </c>
      <c r="K253" s="22">
        <v>74</v>
      </c>
    </row>
    <row r="254" spans="1:11" x14ac:dyDescent="0.2">
      <c r="A254" s="21">
        <v>122</v>
      </c>
      <c r="B254" s="21" t="str">
        <f>COUNTIF($E$1:E254,E254)&amp;E254</f>
        <v>4ID - Sun Valley / Ketchum</v>
      </c>
      <c r="C254" s="10" t="s">
        <v>0</v>
      </c>
      <c r="D254" s="10" t="s">
        <v>216</v>
      </c>
      <c r="E254" s="10" t="s">
        <v>715</v>
      </c>
      <c r="F254" s="10" t="s">
        <v>217</v>
      </c>
      <c r="G254" s="10" t="s">
        <v>15</v>
      </c>
      <c r="H254" s="10" t="s">
        <v>18</v>
      </c>
      <c r="I254" s="10" t="str">
        <f t="shared" si="4"/>
        <v>June 1 - September 30</v>
      </c>
      <c r="J254" s="22">
        <v>275</v>
      </c>
      <c r="K254" s="22">
        <v>74</v>
      </c>
    </row>
    <row r="255" spans="1:11" x14ac:dyDescent="0.2">
      <c r="A255" s="23">
        <v>422</v>
      </c>
      <c r="B255" s="23" t="str">
        <f>COUNTIF($E$1:E255,E255)&amp;E255</f>
        <v>1IL - Bolingbrook / Romeoville / Lemont</v>
      </c>
      <c r="C255" s="11" t="s">
        <v>218</v>
      </c>
      <c r="D255" s="11" t="s">
        <v>219</v>
      </c>
      <c r="E255" s="11" t="s">
        <v>716</v>
      </c>
      <c r="F255" s="11" t="s">
        <v>220</v>
      </c>
      <c r="G255" s="11" t="s">
        <v>8</v>
      </c>
      <c r="H255" s="11" t="s">
        <v>8</v>
      </c>
      <c r="I255" s="11" t="str">
        <f t="shared" si="4"/>
        <v xml:space="preserve"> - </v>
      </c>
      <c r="J255" s="24">
        <v>113</v>
      </c>
      <c r="K255" s="24">
        <v>64</v>
      </c>
    </row>
    <row r="256" spans="1:11" x14ac:dyDescent="0.2">
      <c r="A256" s="21">
        <v>123</v>
      </c>
      <c r="B256" s="21" t="str">
        <f>COUNTIF($E$1:E256,E256)&amp;E256</f>
        <v>1IL - Chicago</v>
      </c>
      <c r="C256" s="10" t="s">
        <v>218</v>
      </c>
      <c r="D256" s="10" t="s">
        <v>221</v>
      </c>
      <c r="E256" s="10" t="s">
        <v>717</v>
      </c>
      <c r="F256" s="10" t="s">
        <v>222</v>
      </c>
      <c r="G256" s="10" t="s">
        <v>11</v>
      </c>
      <c r="H256" s="10" t="s">
        <v>64</v>
      </c>
      <c r="I256" s="10" t="str">
        <f t="shared" si="4"/>
        <v>October 1 - November 30</v>
      </c>
      <c r="J256" s="22">
        <v>233</v>
      </c>
      <c r="K256" s="22">
        <v>79</v>
      </c>
    </row>
    <row r="257" spans="1:11" x14ac:dyDescent="0.2">
      <c r="A257" s="21">
        <v>123</v>
      </c>
      <c r="B257" s="21" t="str">
        <f>COUNTIF($E$1:E257,E257)&amp;E257</f>
        <v>2IL - Chicago</v>
      </c>
      <c r="C257" s="10" t="s">
        <v>218</v>
      </c>
      <c r="D257" s="10" t="s">
        <v>221</v>
      </c>
      <c r="E257" s="10" t="s">
        <v>717</v>
      </c>
      <c r="F257" s="10" t="s">
        <v>222</v>
      </c>
      <c r="G257" s="10" t="s">
        <v>65</v>
      </c>
      <c r="H257" s="10" t="s">
        <v>24</v>
      </c>
      <c r="I257" s="10" t="str">
        <f t="shared" si="4"/>
        <v>December 1 - March 31</v>
      </c>
      <c r="J257" s="22">
        <v>146</v>
      </c>
      <c r="K257" s="22">
        <v>79</v>
      </c>
    </row>
    <row r="258" spans="1:11" x14ac:dyDescent="0.2">
      <c r="A258" s="21">
        <v>123</v>
      </c>
      <c r="B258" s="21" t="str">
        <f>COUNTIF($E$1:E258,E258)&amp;E258</f>
        <v>3IL - Chicago</v>
      </c>
      <c r="C258" s="10" t="s">
        <v>218</v>
      </c>
      <c r="D258" s="10" t="s">
        <v>221</v>
      </c>
      <c r="E258" s="10" t="s">
        <v>717</v>
      </c>
      <c r="F258" s="10" t="s">
        <v>222</v>
      </c>
      <c r="G258" s="10" t="s">
        <v>25</v>
      </c>
      <c r="H258" s="10" t="s">
        <v>66</v>
      </c>
      <c r="I258" s="10" t="str">
        <f t="shared" si="4"/>
        <v>April 1 - June 30</v>
      </c>
      <c r="J258" s="22">
        <v>216</v>
      </c>
      <c r="K258" s="22">
        <v>79</v>
      </c>
    </row>
    <row r="259" spans="1:11" x14ac:dyDescent="0.2">
      <c r="A259" s="21">
        <v>123</v>
      </c>
      <c r="B259" s="21" t="str">
        <f>COUNTIF($E$1:E259,E259)&amp;E259</f>
        <v>4IL - Chicago</v>
      </c>
      <c r="C259" s="10" t="s">
        <v>218</v>
      </c>
      <c r="D259" s="10" t="s">
        <v>221</v>
      </c>
      <c r="E259" s="10" t="s">
        <v>717</v>
      </c>
      <c r="F259" s="10" t="s">
        <v>222</v>
      </c>
      <c r="G259" s="10" t="s">
        <v>67</v>
      </c>
      <c r="H259" s="10" t="s">
        <v>42</v>
      </c>
      <c r="I259" s="10" t="str">
        <f t="shared" si="4"/>
        <v>July 1 - August 31</v>
      </c>
      <c r="J259" s="22">
        <v>213</v>
      </c>
      <c r="K259" s="22">
        <v>79</v>
      </c>
    </row>
    <row r="260" spans="1:11" x14ac:dyDescent="0.2">
      <c r="A260" s="21">
        <v>123</v>
      </c>
      <c r="B260" s="21" t="str">
        <f>COUNTIF($E$1:E260,E260)&amp;E260</f>
        <v>5IL - Chicago</v>
      </c>
      <c r="C260" s="10" t="s">
        <v>218</v>
      </c>
      <c r="D260" s="10" t="s">
        <v>221</v>
      </c>
      <c r="E260" s="10" t="s">
        <v>717</v>
      </c>
      <c r="F260" s="10" t="s">
        <v>222</v>
      </c>
      <c r="G260" s="10" t="s">
        <v>43</v>
      </c>
      <c r="H260" s="10" t="s">
        <v>18</v>
      </c>
      <c r="I260" s="10" t="str">
        <f t="shared" si="4"/>
        <v>September 1 - September 30</v>
      </c>
      <c r="J260" s="22">
        <v>233</v>
      </c>
      <c r="K260" s="22">
        <v>79</v>
      </c>
    </row>
    <row r="261" spans="1:11" x14ac:dyDescent="0.2">
      <c r="A261" s="23">
        <v>462</v>
      </c>
      <c r="B261" s="23" t="str">
        <f>COUNTIF($E$1:E261,E261)&amp;E261</f>
        <v>1IL - East St. Louis / O'Fallon / Fairview Heights</v>
      </c>
      <c r="C261" s="11" t="s">
        <v>218</v>
      </c>
      <c r="D261" s="11" t="s">
        <v>223</v>
      </c>
      <c r="E261" s="11" t="s">
        <v>718</v>
      </c>
      <c r="F261" s="11" t="s">
        <v>224</v>
      </c>
      <c r="G261" s="11" t="s">
        <v>8</v>
      </c>
      <c r="H261" s="11" t="s">
        <v>8</v>
      </c>
      <c r="I261" s="11" t="str">
        <f t="shared" si="4"/>
        <v xml:space="preserve"> - </v>
      </c>
      <c r="J261" s="24">
        <v>150</v>
      </c>
      <c r="K261" s="24">
        <v>64</v>
      </c>
    </row>
    <row r="262" spans="1:11" x14ac:dyDescent="0.2">
      <c r="A262" s="21">
        <v>124</v>
      </c>
      <c r="B262" s="21" t="str">
        <f>COUNTIF($E$1:E262,E262)&amp;E262</f>
        <v>1IL - Oak Brook Terrace</v>
      </c>
      <c r="C262" s="10" t="s">
        <v>218</v>
      </c>
      <c r="D262" s="10" t="s">
        <v>225</v>
      </c>
      <c r="E262" s="10" t="s">
        <v>719</v>
      </c>
      <c r="F262" s="10" t="s">
        <v>226</v>
      </c>
      <c r="G262" s="10" t="s">
        <v>8</v>
      </c>
      <c r="H262" s="10" t="s">
        <v>8</v>
      </c>
      <c r="I262" s="10" t="str">
        <f t="shared" ref="I262:I325" si="5">G262&amp;" - "&amp;H262</f>
        <v xml:space="preserve"> - </v>
      </c>
      <c r="J262" s="22">
        <v>114</v>
      </c>
      <c r="K262" s="22">
        <v>64</v>
      </c>
    </row>
    <row r="263" spans="1:11" x14ac:dyDescent="0.2">
      <c r="A263" s="23">
        <v>127</v>
      </c>
      <c r="B263" s="23" t="str">
        <f>COUNTIF($E$1:E263,E263)&amp;E263</f>
        <v xml:space="preserve">1IN - Bloomington </v>
      </c>
      <c r="C263" s="11" t="s">
        <v>227</v>
      </c>
      <c r="D263" s="11" t="s">
        <v>228</v>
      </c>
      <c r="E263" s="11" t="s">
        <v>720</v>
      </c>
      <c r="F263" s="11" t="s">
        <v>169</v>
      </c>
      <c r="G263" s="11" t="s">
        <v>11</v>
      </c>
      <c r="H263" s="11" t="s">
        <v>34</v>
      </c>
      <c r="I263" s="11" t="str">
        <f t="shared" si="5"/>
        <v>October 1 - April 30</v>
      </c>
      <c r="J263" s="24">
        <v>108</v>
      </c>
      <c r="K263" s="24">
        <v>64</v>
      </c>
    </row>
    <row r="264" spans="1:11" x14ac:dyDescent="0.2">
      <c r="A264" s="23">
        <v>127</v>
      </c>
      <c r="B264" s="23" t="str">
        <f>COUNTIF($E$1:E264,E264)&amp;E264</f>
        <v xml:space="preserve">2IN - Bloomington </v>
      </c>
      <c r="C264" s="11" t="s">
        <v>227</v>
      </c>
      <c r="D264" s="11" t="s">
        <v>228</v>
      </c>
      <c r="E264" s="11" t="s">
        <v>720</v>
      </c>
      <c r="F264" s="11" t="s">
        <v>169</v>
      </c>
      <c r="G264" s="11" t="s">
        <v>35</v>
      </c>
      <c r="H264" s="11" t="s">
        <v>42</v>
      </c>
      <c r="I264" s="11" t="str">
        <f t="shared" si="5"/>
        <v>May 1 - August 31</v>
      </c>
      <c r="J264" s="24">
        <v>133</v>
      </c>
      <c r="K264" s="24">
        <v>64</v>
      </c>
    </row>
    <row r="265" spans="1:11" x14ac:dyDescent="0.2">
      <c r="A265" s="23">
        <v>127</v>
      </c>
      <c r="B265" s="23" t="str">
        <f>COUNTIF($E$1:E265,E265)&amp;E265</f>
        <v xml:space="preserve">3IN - Bloomington </v>
      </c>
      <c r="C265" s="11" t="s">
        <v>227</v>
      </c>
      <c r="D265" s="11" t="s">
        <v>228</v>
      </c>
      <c r="E265" s="11" t="s">
        <v>720</v>
      </c>
      <c r="F265" s="11" t="s">
        <v>169</v>
      </c>
      <c r="G265" s="11" t="s">
        <v>43</v>
      </c>
      <c r="H265" s="11" t="s">
        <v>18</v>
      </c>
      <c r="I265" s="11" t="str">
        <f t="shared" si="5"/>
        <v>September 1 - September 30</v>
      </c>
      <c r="J265" s="24">
        <v>108</v>
      </c>
      <c r="K265" s="24">
        <v>64</v>
      </c>
    </row>
    <row r="266" spans="1:11" x14ac:dyDescent="0.2">
      <c r="A266" s="21">
        <v>129</v>
      </c>
      <c r="B266" s="21" t="str">
        <f>COUNTIF($E$1:E266,E266)&amp;E266</f>
        <v>1IN - Ft. Wayne</v>
      </c>
      <c r="C266" s="10" t="s">
        <v>227</v>
      </c>
      <c r="D266" s="10" t="s">
        <v>229</v>
      </c>
      <c r="E266" s="10" t="s">
        <v>721</v>
      </c>
      <c r="F266" s="10" t="s">
        <v>230</v>
      </c>
      <c r="G266" s="10" t="s">
        <v>8</v>
      </c>
      <c r="H266" s="10" t="s">
        <v>8</v>
      </c>
      <c r="I266" s="10" t="str">
        <f t="shared" si="5"/>
        <v xml:space="preserve"> - </v>
      </c>
      <c r="J266" s="22">
        <v>108</v>
      </c>
      <c r="K266" s="22">
        <v>64</v>
      </c>
    </row>
    <row r="267" spans="1:11" x14ac:dyDescent="0.2">
      <c r="A267" s="23">
        <v>130</v>
      </c>
      <c r="B267" s="23" t="str">
        <f>COUNTIF($E$1:E267,E267)&amp;E267</f>
        <v>1IN - Indianapolis / Carmel</v>
      </c>
      <c r="C267" s="11" t="s">
        <v>227</v>
      </c>
      <c r="D267" s="11" t="s">
        <v>231</v>
      </c>
      <c r="E267" s="11" t="s">
        <v>722</v>
      </c>
      <c r="F267" s="11" t="s">
        <v>232</v>
      </c>
      <c r="G267" s="11" t="s">
        <v>8</v>
      </c>
      <c r="H267" s="11" t="s">
        <v>8</v>
      </c>
      <c r="I267" s="11" t="str">
        <f t="shared" si="5"/>
        <v xml:space="preserve"> - </v>
      </c>
      <c r="J267" s="24">
        <v>127</v>
      </c>
      <c r="K267" s="24">
        <v>69</v>
      </c>
    </row>
    <row r="268" spans="1:11" x14ac:dyDescent="0.2">
      <c r="A268" s="21">
        <v>131</v>
      </c>
      <c r="B268" s="21" t="str">
        <f>COUNTIF($E$1:E268,E268)&amp;E268</f>
        <v>1IN - Lafayette / West Lafayette</v>
      </c>
      <c r="C268" s="10" t="s">
        <v>227</v>
      </c>
      <c r="D268" s="10" t="s">
        <v>233</v>
      </c>
      <c r="E268" s="10" t="s">
        <v>723</v>
      </c>
      <c r="F268" s="10" t="s">
        <v>234</v>
      </c>
      <c r="G268" s="10" t="s">
        <v>11</v>
      </c>
      <c r="H268" s="10" t="s">
        <v>16</v>
      </c>
      <c r="I268" s="10" t="str">
        <f t="shared" si="5"/>
        <v>October 1 - July 31</v>
      </c>
      <c r="J268" s="22">
        <v>111</v>
      </c>
      <c r="K268" s="22">
        <v>64</v>
      </c>
    </row>
    <row r="269" spans="1:11" x14ac:dyDescent="0.2">
      <c r="A269" s="21">
        <v>131</v>
      </c>
      <c r="B269" s="21" t="str">
        <f>COUNTIF($E$1:E269,E269)&amp;E269</f>
        <v>2IN - Lafayette / West Lafayette</v>
      </c>
      <c r="C269" s="10" t="s">
        <v>227</v>
      </c>
      <c r="D269" s="10" t="s">
        <v>233</v>
      </c>
      <c r="E269" s="10" t="s">
        <v>723</v>
      </c>
      <c r="F269" s="10" t="s">
        <v>234</v>
      </c>
      <c r="G269" s="10" t="s">
        <v>17</v>
      </c>
      <c r="H269" s="10" t="s">
        <v>18</v>
      </c>
      <c r="I269" s="10" t="str">
        <f t="shared" si="5"/>
        <v>August 1 - September 30</v>
      </c>
      <c r="J269" s="22">
        <v>135</v>
      </c>
      <c r="K269" s="22">
        <v>64</v>
      </c>
    </row>
    <row r="270" spans="1:11" x14ac:dyDescent="0.2">
      <c r="A270" s="23">
        <v>137</v>
      </c>
      <c r="B270" s="23" t="str">
        <f>COUNTIF($E$1:E270,E270)&amp;E270</f>
        <v>1KS - Kansas City / Overland Park</v>
      </c>
      <c r="C270" s="11" t="s">
        <v>235</v>
      </c>
      <c r="D270" s="11" t="s">
        <v>236</v>
      </c>
      <c r="E270" s="11" t="s">
        <v>724</v>
      </c>
      <c r="F270" s="11" t="s">
        <v>237</v>
      </c>
      <c r="G270" s="11" t="s">
        <v>8</v>
      </c>
      <c r="H270" s="11" t="s">
        <v>8</v>
      </c>
      <c r="I270" s="11" t="str">
        <f t="shared" si="5"/>
        <v xml:space="preserve"> - </v>
      </c>
      <c r="J270" s="24">
        <v>126</v>
      </c>
      <c r="K270" s="24">
        <v>64</v>
      </c>
    </row>
    <row r="271" spans="1:11" x14ac:dyDescent="0.2">
      <c r="A271" s="21">
        <v>139</v>
      </c>
      <c r="B271" s="21" t="str">
        <f>COUNTIF($E$1:E271,E271)&amp;E271</f>
        <v>1KY - Boone</v>
      </c>
      <c r="C271" s="10" t="s">
        <v>238</v>
      </c>
      <c r="D271" s="10" t="s">
        <v>239</v>
      </c>
      <c r="E271" s="10" t="s">
        <v>725</v>
      </c>
      <c r="F271" s="10" t="s">
        <v>239</v>
      </c>
      <c r="G271" s="10" t="s">
        <v>8</v>
      </c>
      <c r="H271" s="10" t="s">
        <v>8</v>
      </c>
      <c r="I271" s="10" t="str">
        <f t="shared" si="5"/>
        <v xml:space="preserve"> - </v>
      </c>
      <c r="J271" s="22">
        <v>114</v>
      </c>
      <c r="K271" s="22">
        <v>64</v>
      </c>
    </row>
    <row r="272" spans="1:11" x14ac:dyDescent="0.2">
      <c r="A272" s="23">
        <v>436</v>
      </c>
      <c r="B272" s="23" t="str">
        <f>COUNTIF($E$1:E272,E272)&amp;E272</f>
        <v>1KY - Kenton</v>
      </c>
      <c r="C272" s="11" t="s">
        <v>238</v>
      </c>
      <c r="D272" s="11" t="s">
        <v>240</v>
      </c>
      <c r="E272" s="11" t="s">
        <v>726</v>
      </c>
      <c r="F272" s="11" t="s">
        <v>240</v>
      </c>
      <c r="G272" s="11" t="s">
        <v>8</v>
      </c>
      <c r="H272" s="11" t="s">
        <v>8</v>
      </c>
      <c r="I272" s="11" t="str">
        <f t="shared" si="5"/>
        <v xml:space="preserve"> - </v>
      </c>
      <c r="J272" s="24">
        <v>156</v>
      </c>
      <c r="K272" s="24">
        <v>74</v>
      </c>
    </row>
    <row r="273" spans="1:11" x14ac:dyDescent="0.2">
      <c r="A273" s="21">
        <v>140</v>
      </c>
      <c r="B273" s="21" t="str">
        <f>COUNTIF($E$1:E273,E273)&amp;E273</f>
        <v>1KY - Lexington</v>
      </c>
      <c r="C273" s="10" t="s">
        <v>238</v>
      </c>
      <c r="D273" s="10" t="s">
        <v>241</v>
      </c>
      <c r="E273" s="10" t="s">
        <v>727</v>
      </c>
      <c r="F273" s="10" t="s">
        <v>242</v>
      </c>
      <c r="G273" s="10" t="s">
        <v>8</v>
      </c>
      <c r="H273" s="10" t="s">
        <v>8</v>
      </c>
      <c r="I273" s="10" t="str">
        <f t="shared" si="5"/>
        <v xml:space="preserve"> - </v>
      </c>
      <c r="J273" s="22">
        <v>116</v>
      </c>
      <c r="K273" s="22">
        <v>64</v>
      </c>
    </row>
    <row r="274" spans="1:11" x14ac:dyDescent="0.2">
      <c r="A274" s="23">
        <v>141</v>
      </c>
      <c r="B274" s="23" t="str">
        <f>COUNTIF($E$1:E274,E274)&amp;E274</f>
        <v>1KY - Louisville</v>
      </c>
      <c r="C274" s="11" t="s">
        <v>238</v>
      </c>
      <c r="D274" s="11" t="s">
        <v>243</v>
      </c>
      <c r="E274" s="11" t="s">
        <v>728</v>
      </c>
      <c r="F274" s="11" t="s">
        <v>7</v>
      </c>
      <c r="G274" s="11" t="s">
        <v>11</v>
      </c>
      <c r="H274" s="11" t="s">
        <v>32</v>
      </c>
      <c r="I274" s="11" t="str">
        <f t="shared" si="5"/>
        <v>October 1 - October 31</v>
      </c>
      <c r="J274" s="24">
        <v>137</v>
      </c>
      <c r="K274" s="24">
        <v>64</v>
      </c>
    </row>
    <row r="275" spans="1:11" x14ac:dyDescent="0.2">
      <c r="A275" s="23">
        <v>141</v>
      </c>
      <c r="B275" s="23" t="str">
        <f>COUNTIF($E$1:E275,E275)&amp;E275</f>
        <v>2KY - Louisville</v>
      </c>
      <c r="C275" s="11" t="s">
        <v>238</v>
      </c>
      <c r="D275" s="11" t="s">
        <v>243</v>
      </c>
      <c r="E275" s="11" t="s">
        <v>728</v>
      </c>
      <c r="F275" s="11" t="s">
        <v>7</v>
      </c>
      <c r="G275" s="11" t="s">
        <v>33</v>
      </c>
      <c r="H275" s="11" t="s">
        <v>40</v>
      </c>
      <c r="I275" s="11" t="str">
        <f t="shared" si="5"/>
        <v>November 1 - January 31</v>
      </c>
      <c r="J275" s="24">
        <v>115</v>
      </c>
      <c r="K275" s="24">
        <v>64</v>
      </c>
    </row>
    <row r="276" spans="1:11" x14ac:dyDescent="0.2">
      <c r="A276" s="23">
        <v>141</v>
      </c>
      <c r="B276" s="23" t="str">
        <f>COUNTIF($E$1:E276,E276)&amp;E276</f>
        <v>3KY - Louisville</v>
      </c>
      <c r="C276" s="11" t="s">
        <v>238</v>
      </c>
      <c r="D276" s="11" t="s">
        <v>243</v>
      </c>
      <c r="E276" s="11" t="s">
        <v>728</v>
      </c>
      <c r="F276" s="11" t="s">
        <v>7</v>
      </c>
      <c r="G276" s="11" t="s">
        <v>41</v>
      </c>
      <c r="H276" s="11" t="s">
        <v>14</v>
      </c>
      <c r="I276" s="11" t="str">
        <f t="shared" si="5"/>
        <v>February 1 - May 31</v>
      </c>
      <c r="J276" s="24">
        <v>149</v>
      </c>
      <c r="K276" s="24">
        <v>64</v>
      </c>
    </row>
    <row r="277" spans="1:11" x14ac:dyDescent="0.2">
      <c r="A277" s="23">
        <v>141</v>
      </c>
      <c r="B277" s="23" t="str">
        <f>COUNTIF($E$1:E277,E277)&amp;E277</f>
        <v>4KY - Louisville</v>
      </c>
      <c r="C277" s="11" t="s">
        <v>238</v>
      </c>
      <c r="D277" s="11" t="s">
        <v>243</v>
      </c>
      <c r="E277" s="11" t="s">
        <v>728</v>
      </c>
      <c r="F277" s="11" t="s">
        <v>7</v>
      </c>
      <c r="G277" s="11" t="s">
        <v>15</v>
      </c>
      <c r="H277" s="11" t="s">
        <v>18</v>
      </c>
      <c r="I277" s="11" t="str">
        <f t="shared" si="5"/>
        <v>June 1 - September 30</v>
      </c>
      <c r="J277" s="24">
        <v>137</v>
      </c>
      <c r="K277" s="24">
        <v>64</v>
      </c>
    </row>
    <row r="278" spans="1:11" x14ac:dyDescent="0.2">
      <c r="A278" s="21">
        <v>478</v>
      </c>
      <c r="B278" s="21" t="str">
        <f>COUNTIF($E$1:E278,E278)&amp;E278</f>
        <v>1LA - Alexandria / Leesville / Natchitoches</v>
      </c>
      <c r="C278" s="10" t="s">
        <v>244</v>
      </c>
      <c r="D278" s="10" t="s">
        <v>245</v>
      </c>
      <c r="E278" s="10" t="s">
        <v>729</v>
      </c>
      <c r="F278" s="10" t="s">
        <v>246</v>
      </c>
      <c r="G278" s="10" t="s">
        <v>8</v>
      </c>
      <c r="H278" s="10" t="s">
        <v>8</v>
      </c>
      <c r="I278" s="10" t="str">
        <f t="shared" si="5"/>
        <v xml:space="preserve"> - </v>
      </c>
      <c r="J278" s="22">
        <v>109</v>
      </c>
      <c r="K278" s="22">
        <v>64</v>
      </c>
    </row>
    <row r="279" spans="1:11" x14ac:dyDescent="0.2">
      <c r="A279" s="23">
        <v>144</v>
      </c>
      <c r="B279" s="23" t="str">
        <f>COUNTIF($E$1:E279,E279)&amp;E279</f>
        <v>1LA - New Orleans</v>
      </c>
      <c r="C279" s="11" t="s">
        <v>244</v>
      </c>
      <c r="D279" s="11" t="s">
        <v>247</v>
      </c>
      <c r="E279" s="11" t="s">
        <v>730</v>
      </c>
      <c r="F279" s="11" t="s">
        <v>248</v>
      </c>
      <c r="G279" s="11" t="s">
        <v>11</v>
      </c>
      <c r="H279" s="11" t="s">
        <v>40</v>
      </c>
      <c r="I279" s="11" t="str">
        <f t="shared" si="5"/>
        <v>October 1 - January 31</v>
      </c>
      <c r="J279" s="24">
        <v>162</v>
      </c>
      <c r="K279" s="24">
        <v>74</v>
      </c>
    </row>
    <row r="280" spans="1:11" x14ac:dyDescent="0.2">
      <c r="A280" s="23">
        <v>144</v>
      </c>
      <c r="B280" s="23" t="str">
        <f>COUNTIF($E$1:E280,E280)&amp;E280</f>
        <v>2LA - New Orleans</v>
      </c>
      <c r="C280" s="11" t="s">
        <v>244</v>
      </c>
      <c r="D280" s="11" t="s">
        <v>247</v>
      </c>
      <c r="E280" s="11" t="s">
        <v>730</v>
      </c>
      <c r="F280" s="11" t="s">
        <v>248</v>
      </c>
      <c r="G280" s="11" t="s">
        <v>41</v>
      </c>
      <c r="H280" s="11" t="s">
        <v>14</v>
      </c>
      <c r="I280" s="11" t="str">
        <f t="shared" si="5"/>
        <v>February 1 - May 31</v>
      </c>
      <c r="J280" s="24">
        <v>184</v>
      </c>
      <c r="K280" s="24">
        <v>74</v>
      </c>
    </row>
    <row r="281" spans="1:11" x14ac:dyDescent="0.2">
      <c r="A281" s="23">
        <v>144</v>
      </c>
      <c r="B281" s="23" t="str">
        <f>COUNTIF($E$1:E281,E281)&amp;E281</f>
        <v>3LA - New Orleans</v>
      </c>
      <c r="C281" s="11" t="s">
        <v>244</v>
      </c>
      <c r="D281" s="11" t="s">
        <v>247</v>
      </c>
      <c r="E281" s="11" t="s">
        <v>730</v>
      </c>
      <c r="F281" s="11" t="s">
        <v>248</v>
      </c>
      <c r="G281" s="11" t="s">
        <v>15</v>
      </c>
      <c r="H281" s="11" t="s">
        <v>42</v>
      </c>
      <c r="I281" s="11" t="str">
        <f t="shared" si="5"/>
        <v>June 1 - August 31</v>
      </c>
      <c r="J281" s="24">
        <v>143</v>
      </c>
      <c r="K281" s="24">
        <v>74</v>
      </c>
    </row>
    <row r="282" spans="1:11" x14ac:dyDescent="0.2">
      <c r="A282" s="23">
        <v>144</v>
      </c>
      <c r="B282" s="23" t="str">
        <f>COUNTIF($E$1:E282,E282)&amp;E282</f>
        <v>4LA - New Orleans</v>
      </c>
      <c r="C282" s="11" t="s">
        <v>244</v>
      </c>
      <c r="D282" s="11" t="s">
        <v>247</v>
      </c>
      <c r="E282" s="11" t="s">
        <v>730</v>
      </c>
      <c r="F282" s="11" t="s">
        <v>248</v>
      </c>
      <c r="G282" s="11" t="s">
        <v>43</v>
      </c>
      <c r="H282" s="11" t="s">
        <v>18</v>
      </c>
      <c r="I282" s="11" t="str">
        <f t="shared" si="5"/>
        <v>September 1 - September 30</v>
      </c>
      <c r="J282" s="24">
        <v>162</v>
      </c>
      <c r="K282" s="24">
        <v>74</v>
      </c>
    </row>
    <row r="283" spans="1:11" x14ac:dyDescent="0.2">
      <c r="A283" s="21">
        <v>147</v>
      </c>
      <c r="B283" s="21" t="str">
        <f>COUNTIF($E$1:E283,E283)&amp;E283</f>
        <v>1MA - Andover</v>
      </c>
      <c r="C283" s="10" t="s">
        <v>249</v>
      </c>
      <c r="D283" s="10" t="s">
        <v>250</v>
      </c>
      <c r="E283" s="10" t="s">
        <v>731</v>
      </c>
      <c r="F283" s="10" t="s">
        <v>251</v>
      </c>
      <c r="G283" s="10" t="s">
        <v>8</v>
      </c>
      <c r="H283" s="10" t="s">
        <v>8</v>
      </c>
      <c r="I283" s="10" t="str">
        <f t="shared" si="5"/>
        <v xml:space="preserve"> - </v>
      </c>
      <c r="J283" s="22">
        <v>126</v>
      </c>
      <c r="K283" s="22">
        <v>64</v>
      </c>
    </row>
    <row r="284" spans="1:11" x14ac:dyDescent="0.2">
      <c r="A284" s="23">
        <v>148</v>
      </c>
      <c r="B284" s="23" t="str">
        <f>COUNTIF($E$1:E284,E284)&amp;E284</f>
        <v>1MA - Boston / Cambridge</v>
      </c>
      <c r="C284" s="11" t="s">
        <v>249</v>
      </c>
      <c r="D284" s="11" t="s">
        <v>252</v>
      </c>
      <c r="E284" s="11" t="s">
        <v>732</v>
      </c>
      <c r="F284" s="11" t="s">
        <v>253</v>
      </c>
      <c r="G284" s="11" t="s">
        <v>11</v>
      </c>
      <c r="H284" s="11" t="s">
        <v>32</v>
      </c>
      <c r="I284" s="11" t="str">
        <f t="shared" si="5"/>
        <v>October 1 - October 31</v>
      </c>
      <c r="J284" s="24">
        <v>322</v>
      </c>
      <c r="K284" s="24">
        <v>79</v>
      </c>
    </row>
    <row r="285" spans="1:11" x14ac:dyDescent="0.2">
      <c r="A285" s="23">
        <v>148</v>
      </c>
      <c r="B285" s="23" t="str">
        <f>COUNTIF($E$1:E285,E285)&amp;E285</f>
        <v>2MA - Boston / Cambridge</v>
      </c>
      <c r="C285" s="11" t="s">
        <v>249</v>
      </c>
      <c r="D285" s="11" t="s">
        <v>252</v>
      </c>
      <c r="E285" s="11" t="s">
        <v>732</v>
      </c>
      <c r="F285" s="11" t="s">
        <v>253</v>
      </c>
      <c r="G285" s="11" t="s">
        <v>33</v>
      </c>
      <c r="H285" s="11" t="s">
        <v>12</v>
      </c>
      <c r="I285" s="11" t="str">
        <f t="shared" si="5"/>
        <v>November 1 - February 28</v>
      </c>
      <c r="J285" s="24">
        <v>197</v>
      </c>
      <c r="K285" s="24">
        <v>79</v>
      </c>
    </row>
    <row r="286" spans="1:11" x14ac:dyDescent="0.2">
      <c r="A286" s="23">
        <v>148</v>
      </c>
      <c r="B286" s="23" t="str">
        <f>COUNTIF($E$1:E286,E286)&amp;E286</f>
        <v>3MA - Boston / Cambridge</v>
      </c>
      <c r="C286" s="11" t="s">
        <v>249</v>
      </c>
      <c r="D286" s="11" t="s">
        <v>252</v>
      </c>
      <c r="E286" s="11" t="s">
        <v>732</v>
      </c>
      <c r="F286" s="11" t="s">
        <v>253</v>
      </c>
      <c r="G286" s="11" t="s">
        <v>13</v>
      </c>
      <c r="H286" s="11" t="s">
        <v>66</v>
      </c>
      <c r="I286" s="11" t="str">
        <f t="shared" si="5"/>
        <v>March 1 - June 30</v>
      </c>
      <c r="J286" s="24">
        <v>281</v>
      </c>
      <c r="K286" s="24">
        <v>79</v>
      </c>
    </row>
    <row r="287" spans="1:11" x14ac:dyDescent="0.2">
      <c r="A287" s="23">
        <v>148</v>
      </c>
      <c r="B287" s="23" t="str">
        <f>COUNTIF($E$1:E287,E287)&amp;E287</f>
        <v>4MA - Boston / Cambridge</v>
      </c>
      <c r="C287" s="11" t="s">
        <v>249</v>
      </c>
      <c r="D287" s="11" t="s">
        <v>252</v>
      </c>
      <c r="E287" s="11" t="s">
        <v>732</v>
      </c>
      <c r="F287" s="11" t="s">
        <v>253</v>
      </c>
      <c r="G287" s="11" t="s">
        <v>67</v>
      </c>
      <c r="H287" s="11" t="s">
        <v>42</v>
      </c>
      <c r="I287" s="11" t="str">
        <f t="shared" si="5"/>
        <v>July 1 - August 31</v>
      </c>
      <c r="J287" s="24">
        <v>274</v>
      </c>
      <c r="K287" s="24">
        <v>79</v>
      </c>
    </row>
    <row r="288" spans="1:11" x14ac:dyDescent="0.2">
      <c r="A288" s="23">
        <v>148</v>
      </c>
      <c r="B288" s="23" t="str">
        <f>COUNTIF($E$1:E288,E288)&amp;E288</f>
        <v>5MA - Boston / Cambridge</v>
      </c>
      <c r="C288" s="11" t="s">
        <v>249</v>
      </c>
      <c r="D288" s="11" t="s">
        <v>252</v>
      </c>
      <c r="E288" s="11" t="s">
        <v>732</v>
      </c>
      <c r="F288" s="11" t="s">
        <v>253</v>
      </c>
      <c r="G288" s="11" t="s">
        <v>43</v>
      </c>
      <c r="H288" s="11" t="s">
        <v>18</v>
      </c>
      <c r="I288" s="11" t="str">
        <f t="shared" si="5"/>
        <v>September 1 - September 30</v>
      </c>
      <c r="J288" s="24">
        <v>322</v>
      </c>
      <c r="K288" s="24">
        <v>79</v>
      </c>
    </row>
    <row r="289" spans="1:11" x14ac:dyDescent="0.2">
      <c r="A289" s="21">
        <v>149</v>
      </c>
      <c r="B289" s="21" t="str">
        <f>COUNTIF($E$1:E289,E289)&amp;E289</f>
        <v>1MA - Burlington / Woburn</v>
      </c>
      <c r="C289" s="10" t="s">
        <v>249</v>
      </c>
      <c r="D289" s="10" t="s">
        <v>254</v>
      </c>
      <c r="E289" s="10" t="s">
        <v>733</v>
      </c>
      <c r="F289" s="10" t="s">
        <v>255</v>
      </c>
      <c r="G289" s="10" t="s">
        <v>11</v>
      </c>
      <c r="H289" s="10" t="s">
        <v>32</v>
      </c>
      <c r="I289" s="10" t="str">
        <f t="shared" si="5"/>
        <v>October 1 - October 31</v>
      </c>
      <c r="J289" s="22">
        <v>168</v>
      </c>
      <c r="K289" s="22">
        <v>69</v>
      </c>
    </row>
    <row r="290" spans="1:11" x14ac:dyDescent="0.2">
      <c r="A290" s="21">
        <v>149</v>
      </c>
      <c r="B290" s="21" t="str">
        <f>COUNTIF($E$1:E290,E290)&amp;E290</f>
        <v>2MA - Burlington / Woburn</v>
      </c>
      <c r="C290" s="10" t="s">
        <v>249</v>
      </c>
      <c r="D290" s="10" t="s">
        <v>254</v>
      </c>
      <c r="E290" s="10" t="s">
        <v>733</v>
      </c>
      <c r="F290" s="10" t="s">
        <v>255</v>
      </c>
      <c r="G290" s="10" t="s">
        <v>33</v>
      </c>
      <c r="H290" s="10" t="s">
        <v>34</v>
      </c>
      <c r="I290" s="10" t="str">
        <f t="shared" si="5"/>
        <v>November 1 - April 30</v>
      </c>
      <c r="J290" s="22">
        <v>142</v>
      </c>
      <c r="K290" s="22">
        <v>69</v>
      </c>
    </row>
    <row r="291" spans="1:11" x14ac:dyDescent="0.2">
      <c r="A291" s="21">
        <v>149</v>
      </c>
      <c r="B291" s="21" t="str">
        <f>COUNTIF($E$1:E291,E291)&amp;E291</f>
        <v>3MA - Burlington / Woburn</v>
      </c>
      <c r="C291" s="10" t="s">
        <v>249</v>
      </c>
      <c r="D291" s="10" t="s">
        <v>254</v>
      </c>
      <c r="E291" s="10" t="s">
        <v>733</v>
      </c>
      <c r="F291" s="10" t="s">
        <v>255</v>
      </c>
      <c r="G291" s="10" t="s">
        <v>35</v>
      </c>
      <c r="H291" s="10" t="s">
        <v>18</v>
      </c>
      <c r="I291" s="10" t="str">
        <f t="shared" si="5"/>
        <v>May 1 - September 30</v>
      </c>
      <c r="J291" s="22">
        <v>168</v>
      </c>
      <c r="K291" s="22">
        <v>69</v>
      </c>
    </row>
    <row r="292" spans="1:11" x14ac:dyDescent="0.2">
      <c r="A292" s="23">
        <v>150</v>
      </c>
      <c r="B292" s="23" t="str">
        <f>COUNTIF($E$1:E292,E292)&amp;E292</f>
        <v>1MA - Falmouth</v>
      </c>
      <c r="C292" s="11" t="s">
        <v>249</v>
      </c>
      <c r="D292" s="11" t="s">
        <v>256</v>
      </c>
      <c r="E292" s="11" t="s">
        <v>734</v>
      </c>
      <c r="F292" s="11" t="s">
        <v>257</v>
      </c>
      <c r="G292" s="11" t="s">
        <v>11</v>
      </c>
      <c r="H292" s="11" t="s">
        <v>34</v>
      </c>
      <c r="I292" s="11" t="str">
        <f t="shared" si="5"/>
        <v>October 1 - April 30</v>
      </c>
      <c r="J292" s="24">
        <v>171</v>
      </c>
      <c r="K292" s="24">
        <v>69</v>
      </c>
    </row>
    <row r="293" spans="1:11" x14ac:dyDescent="0.2">
      <c r="A293" s="23">
        <v>150</v>
      </c>
      <c r="B293" s="23" t="str">
        <f>COUNTIF($E$1:E293,E293)&amp;E293</f>
        <v>2MA - Falmouth</v>
      </c>
      <c r="C293" s="11" t="s">
        <v>249</v>
      </c>
      <c r="D293" s="11" t="s">
        <v>256</v>
      </c>
      <c r="E293" s="11" t="s">
        <v>734</v>
      </c>
      <c r="F293" s="11" t="s">
        <v>257</v>
      </c>
      <c r="G293" s="11" t="s">
        <v>35</v>
      </c>
      <c r="H293" s="11" t="s">
        <v>66</v>
      </c>
      <c r="I293" s="11" t="str">
        <f t="shared" si="5"/>
        <v>May 1 - June 30</v>
      </c>
      <c r="J293" s="24">
        <v>231</v>
      </c>
      <c r="K293" s="24">
        <v>69</v>
      </c>
    </row>
    <row r="294" spans="1:11" x14ac:dyDescent="0.2">
      <c r="A294" s="23">
        <v>150</v>
      </c>
      <c r="B294" s="23" t="str">
        <f>COUNTIF($E$1:E294,E294)&amp;E294</f>
        <v>3MA - Falmouth</v>
      </c>
      <c r="C294" s="11" t="s">
        <v>249</v>
      </c>
      <c r="D294" s="11" t="s">
        <v>256</v>
      </c>
      <c r="E294" s="11" t="s">
        <v>734</v>
      </c>
      <c r="F294" s="11" t="s">
        <v>257</v>
      </c>
      <c r="G294" s="11" t="s">
        <v>67</v>
      </c>
      <c r="H294" s="11" t="s">
        <v>42</v>
      </c>
      <c r="I294" s="11" t="str">
        <f t="shared" si="5"/>
        <v>July 1 - August 31</v>
      </c>
      <c r="J294" s="24">
        <v>383</v>
      </c>
      <c r="K294" s="24">
        <v>69</v>
      </c>
    </row>
    <row r="295" spans="1:11" x14ac:dyDescent="0.2">
      <c r="A295" s="23">
        <v>150</v>
      </c>
      <c r="B295" s="23" t="str">
        <f>COUNTIF($E$1:E295,E295)&amp;E295</f>
        <v>4MA - Falmouth</v>
      </c>
      <c r="C295" s="11" t="s">
        <v>249</v>
      </c>
      <c r="D295" s="11" t="s">
        <v>256</v>
      </c>
      <c r="E295" s="11" t="s">
        <v>734</v>
      </c>
      <c r="F295" s="11" t="s">
        <v>257</v>
      </c>
      <c r="G295" s="11" t="s">
        <v>43</v>
      </c>
      <c r="H295" s="11" t="s">
        <v>18</v>
      </c>
      <c r="I295" s="11" t="str">
        <f t="shared" si="5"/>
        <v>September 1 - September 30</v>
      </c>
      <c r="J295" s="24">
        <v>171</v>
      </c>
      <c r="K295" s="24">
        <v>69</v>
      </c>
    </row>
    <row r="296" spans="1:11" x14ac:dyDescent="0.2">
      <c r="A296" s="21">
        <v>151</v>
      </c>
      <c r="B296" s="21" t="str">
        <f>COUNTIF($E$1:E296,E296)&amp;E296</f>
        <v>1MA - Hyannis</v>
      </c>
      <c r="C296" s="10" t="s">
        <v>249</v>
      </c>
      <c r="D296" s="10" t="s">
        <v>258</v>
      </c>
      <c r="E296" s="10" t="s">
        <v>735</v>
      </c>
      <c r="F296" s="10" t="s">
        <v>259</v>
      </c>
      <c r="G296" s="10" t="s">
        <v>11</v>
      </c>
      <c r="H296" s="10" t="s">
        <v>66</v>
      </c>
      <c r="I296" s="10" t="str">
        <f t="shared" si="5"/>
        <v>October 1 - June 30</v>
      </c>
      <c r="J296" s="22">
        <v>132</v>
      </c>
      <c r="K296" s="22">
        <v>69</v>
      </c>
    </row>
    <row r="297" spans="1:11" x14ac:dyDescent="0.2">
      <c r="A297" s="21">
        <v>151</v>
      </c>
      <c r="B297" s="21" t="str">
        <f>COUNTIF($E$1:E297,E297)&amp;E297</f>
        <v>2MA - Hyannis</v>
      </c>
      <c r="C297" s="10" t="s">
        <v>249</v>
      </c>
      <c r="D297" s="10" t="s">
        <v>258</v>
      </c>
      <c r="E297" s="10" t="s">
        <v>735</v>
      </c>
      <c r="F297" s="10" t="s">
        <v>259</v>
      </c>
      <c r="G297" s="10" t="s">
        <v>67</v>
      </c>
      <c r="H297" s="10" t="s">
        <v>42</v>
      </c>
      <c r="I297" s="10" t="str">
        <f t="shared" si="5"/>
        <v>July 1 - August 31</v>
      </c>
      <c r="J297" s="22">
        <v>232</v>
      </c>
      <c r="K297" s="22">
        <v>69</v>
      </c>
    </row>
    <row r="298" spans="1:11" x14ac:dyDescent="0.2">
      <c r="A298" s="21">
        <v>151</v>
      </c>
      <c r="B298" s="21" t="str">
        <f>COUNTIF($E$1:E298,E298)&amp;E298</f>
        <v>3MA - Hyannis</v>
      </c>
      <c r="C298" s="10" t="s">
        <v>249</v>
      </c>
      <c r="D298" s="10" t="s">
        <v>258</v>
      </c>
      <c r="E298" s="10" t="s">
        <v>735</v>
      </c>
      <c r="F298" s="10" t="s">
        <v>259</v>
      </c>
      <c r="G298" s="10" t="s">
        <v>43</v>
      </c>
      <c r="H298" s="10" t="s">
        <v>18</v>
      </c>
      <c r="I298" s="10" t="str">
        <f t="shared" si="5"/>
        <v>September 1 - September 30</v>
      </c>
      <c r="J298" s="22">
        <v>132</v>
      </c>
      <c r="K298" s="22">
        <v>69</v>
      </c>
    </row>
    <row r="299" spans="1:11" x14ac:dyDescent="0.2">
      <c r="A299" s="23">
        <v>152</v>
      </c>
      <c r="B299" s="23" t="str">
        <f>COUNTIF($E$1:E299,E299)&amp;E299</f>
        <v>1MA - Martha's Vineyard</v>
      </c>
      <c r="C299" s="11" t="s">
        <v>249</v>
      </c>
      <c r="D299" s="11" t="s">
        <v>260</v>
      </c>
      <c r="E299" s="11" t="s">
        <v>736</v>
      </c>
      <c r="F299" s="11" t="s">
        <v>261</v>
      </c>
      <c r="G299" s="11" t="s">
        <v>11</v>
      </c>
      <c r="H299" s="11" t="s">
        <v>14</v>
      </c>
      <c r="I299" s="11" t="str">
        <f t="shared" si="5"/>
        <v>October 1 - May 31</v>
      </c>
      <c r="J299" s="24">
        <v>202</v>
      </c>
      <c r="K299" s="24">
        <v>79</v>
      </c>
    </row>
    <row r="300" spans="1:11" x14ac:dyDescent="0.2">
      <c r="A300" s="23">
        <v>152</v>
      </c>
      <c r="B300" s="23" t="str">
        <f>COUNTIF($E$1:E300,E300)&amp;E300</f>
        <v>2MA - Martha's Vineyard</v>
      </c>
      <c r="C300" s="11" t="s">
        <v>249</v>
      </c>
      <c r="D300" s="11" t="s">
        <v>260</v>
      </c>
      <c r="E300" s="11" t="s">
        <v>736</v>
      </c>
      <c r="F300" s="11" t="s">
        <v>261</v>
      </c>
      <c r="G300" s="11" t="s">
        <v>15</v>
      </c>
      <c r="H300" s="11" t="s">
        <v>18</v>
      </c>
      <c r="I300" s="11" t="str">
        <f t="shared" si="5"/>
        <v>June 1 - September 30</v>
      </c>
      <c r="J300" s="24">
        <v>411</v>
      </c>
      <c r="K300" s="24">
        <v>79</v>
      </c>
    </row>
    <row r="301" spans="1:11" x14ac:dyDescent="0.2">
      <c r="A301" s="21">
        <v>153</v>
      </c>
      <c r="B301" s="21" t="str">
        <f>COUNTIF($E$1:E301,E301)&amp;E301</f>
        <v>1MA - Nantucket</v>
      </c>
      <c r="C301" s="10" t="s">
        <v>249</v>
      </c>
      <c r="D301" s="10" t="s">
        <v>262</v>
      </c>
      <c r="E301" s="10" t="s">
        <v>737</v>
      </c>
      <c r="F301" s="10" t="s">
        <v>262</v>
      </c>
      <c r="G301" s="10" t="s">
        <v>11</v>
      </c>
      <c r="H301" s="10" t="s">
        <v>14</v>
      </c>
      <c r="I301" s="10" t="str">
        <f t="shared" si="5"/>
        <v>October 1 - May 31</v>
      </c>
      <c r="J301" s="22">
        <v>217</v>
      </c>
      <c r="K301" s="22">
        <v>79</v>
      </c>
    </row>
    <row r="302" spans="1:11" x14ac:dyDescent="0.2">
      <c r="A302" s="21">
        <v>153</v>
      </c>
      <c r="B302" s="21" t="str">
        <f>COUNTIF($E$1:E302,E302)&amp;E302</f>
        <v>2MA - Nantucket</v>
      </c>
      <c r="C302" s="10" t="s">
        <v>249</v>
      </c>
      <c r="D302" s="10" t="s">
        <v>262</v>
      </c>
      <c r="E302" s="10" t="s">
        <v>737</v>
      </c>
      <c r="F302" s="10" t="s">
        <v>262</v>
      </c>
      <c r="G302" s="10" t="s">
        <v>15</v>
      </c>
      <c r="H302" s="10" t="s">
        <v>18</v>
      </c>
      <c r="I302" s="10" t="str">
        <f t="shared" si="5"/>
        <v>June 1 - September 30</v>
      </c>
      <c r="J302" s="22">
        <v>459</v>
      </c>
      <c r="K302" s="22">
        <v>79</v>
      </c>
    </row>
    <row r="303" spans="1:11" x14ac:dyDescent="0.2">
      <c r="A303" s="23">
        <v>154</v>
      </c>
      <c r="B303" s="23" t="str">
        <f>COUNTIF($E$1:E303,E303)&amp;E303</f>
        <v>1MA - Northampton</v>
      </c>
      <c r="C303" s="11" t="s">
        <v>249</v>
      </c>
      <c r="D303" s="11" t="s">
        <v>263</v>
      </c>
      <c r="E303" s="11" t="s">
        <v>738</v>
      </c>
      <c r="F303" s="11" t="s">
        <v>264</v>
      </c>
      <c r="G303" s="11" t="s">
        <v>8</v>
      </c>
      <c r="H303" s="11" t="s">
        <v>8</v>
      </c>
      <c r="I303" s="11" t="str">
        <f t="shared" si="5"/>
        <v xml:space="preserve"> - </v>
      </c>
      <c r="J303" s="24">
        <v>146</v>
      </c>
      <c r="K303" s="24">
        <v>69</v>
      </c>
    </row>
    <row r="304" spans="1:11" x14ac:dyDescent="0.2">
      <c r="A304" s="21">
        <v>155</v>
      </c>
      <c r="B304" s="21" t="str">
        <f>COUNTIF($E$1:E304,E304)&amp;E304</f>
        <v>1MA - Pittsfield</v>
      </c>
      <c r="C304" s="10" t="s">
        <v>249</v>
      </c>
      <c r="D304" s="10" t="s">
        <v>265</v>
      </c>
      <c r="E304" s="10" t="s">
        <v>739</v>
      </c>
      <c r="F304" s="10" t="s">
        <v>266</v>
      </c>
      <c r="G304" s="10" t="s">
        <v>11</v>
      </c>
      <c r="H304" s="10" t="s">
        <v>14</v>
      </c>
      <c r="I304" s="10" t="str">
        <f t="shared" si="5"/>
        <v>October 1 - May 31</v>
      </c>
      <c r="J304" s="22">
        <v>131</v>
      </c>
      <c r="K304" s="22">
        <v>64</v>
      </c>
    </row>
    <row r="305" spans="1:11" x14ac:dyDescent="0.2">
      <c r="A305" s="21">
        <v>155</v>
      </c>
      <c r="B305" s="21" t="str">
        <f>COUNTIF($E$1:E305,E305)&amp;E305</f>
        <v>2MA - Pittsfield</v>
      </c>
      <c r="C305" s="10" t="s">
        <v>249</v>
      </c>
      <c r="D305" s="10" t="s">
        <v>265</v>
      </c>
      <c r="E305" s="10" t="s">
        <v>739</v>
      </c>
      <c r="F305" s="10" t="s">
        <v>266</v>
      </c>
      <c r="G305" s="10" t="s">
        <v>15</v>
      </c>
      <c r="H305" s="10" t="s">
        <v>42</v>
      </c>
      <c r="I305" s="10" t="str">
        <f t="shared" si="5"/>
        <v>June 1 - August 31</v>
      </c>
      <c r="J305" s="22">
        <v>160</v>
      </c>
      <c r="K305" s="22">
        <v>64</v>
      </c>
    </row>
    <row r="306" spans="1:11" x14ac:dyDescent="0.2">
      <c r="A306" s="21">
        <v>155</v>
      </c>
      <c r="B306" s="21" t="str">
        <f>COUNTIF($E$1:E306,E306)&amp;E306</f>
        <v>3MA - Pittsfield</v>
      </c>
      <c r="C306" s="10" t="s">
        <v>249</v>
      </c>
      <c r="D306" s="10" t="s">
        <v>265</v>
      </c>
      <c r="E306" s="10" t="s">
        <v>739</v>
      </c>
      <c r="F306" s="10" t="s">
        <v>266</v>
      </c>
      <c r="G306" s="10" t="s">
        <v>43</v>
      </c>
      <c r="H306" s="10" t="s">
        <v>18</v>
      </c>
      <c r="I306" s="10" t="str">
        <f t="shared" si="5"/>
        <v>September 1 - September 30</v>
      </c>
      <c r="J306" s="22">
        <v>131</v>
      </c>
      <c r="K306" s="22">
        <v>64</v>
      </c>
    </row>
    <row r="307" spans="1:11" x14ac:dyDescent="0.2">
      <c r="A307" s="23">
        <v>156</v>
      </c>
      <c r="B307" s="23" t="str">
        <f>COUNTIF($E$1:E307,E307)&amp;E307</f>
        <v>1MA - Plymouth / Taunton / New Bedford</v>
      </c>
      <c r="C307" s="11" t="s">
        <v>249</v>
      </c>
      <c r="D307" s="11" t="s">
        <v>267</v>
      </c>
      <c r="E307" s="11" t="s">
        <v>740</v>
      </c>
      <c r="F307" s="11" t="s">
        <v>268</v>
      </c>
      <c r="G307" s="11" t="s">
        <v>8</v>
      </c>
      <c r="H307" s="11" t="s">
        <v>8</v>
      </c>
      <c r="I307" s="11" t="str">
        <f t="shared" si="5"/>
        <v xml:space="preserve"> - </v>
      </c>
      <c r="J307" s="24">
        <v>120</v>
      </c>
      <c r="K307" s="24">
        <v>69</v>
      </c>
    </row>
    <row r="308" spans="1:11" x14ac:dyDescent="0.2">
      <c r="A308" s="21">
        <v>157</v>
      </c>
      <c r="B308" s="21" t="str">
        <f>COUNTIF($E$1:E308,E308)&amp;E308</f>
        <v>1MA - Quincy</v>
      </c>
      <c r="C308" s="10" t="s">
        <v>249</v>
      </c>
      <c r="D308" s="10" t="s">
        <v>269</v>
      </c>
      <c r="E308" s="10" t="s">
        <v>741</v>
      </c>
      <c r="F308" s="10" t="s">
        <v>270</v>
      </c>
      <c r="G308" s="10" t="s">
        <v>8</v>
      </c>
      <c r="H308" s="10" t="s">
        <v>8</v>
      </c>
      <c r="I308" s="10" t="str">
        <f t="shared" si="5"/>
        <v xml:space="preserve"> - </v>
      </c>
      <c r="J308" s="22">
        <v>150</v>
      </c>
      <c r="K308" s="22">
        <v>69</v>
      </c>
    </row>
    <row r="309" spans="1:11" x14ac:dyDescent="0.2">
      <c r="A309" s="23">
        <v>158</v>
      </c>
      <c r="B309" s="23" t="str">
        <f>COUNTIF($E$1:E309,E309)&amp;E309</f>
        <v>1MA - Springfield</v>
      </c>
      <c r="C309" s="11" t="s">
        <v>249</v>
      </c>
      <c r="D309" s="11" t="s">
        <v>271</v>
      </c>
      <c r="E309" s="11" t="s">
        <v>742</v>
      </c>
      <c r="F309" s="11" t="s">
        <v>272</v>
      </c>
      <c r="G309" s="11" t="s">
        <v>8</v>
      </c>
      <c r="H309" s="11" t="s">
        <v>8</v>
      </c>
      <c r="I309" s="11" t="str">
        <f t="shared" si="5"/>
        <v xml:space="preserve"> - </v>
      </c>
      <c r="J309" s="24">
        <v>122</v>
      </c>
      <c r="K309" s="24">
        <v>64</v>
      </c>
    </row>
    <row r="310" spans="1:11" x14ac:dyDescent="0.2">
      <c r="A310" s="21">
        <v>160</v>
      </c>
      <c r="B310" s="21" t="str">
        <f>COUNTIF($E$1:E310,E310)&amp;E310</f>
        <v>1MA - Worcester</v>
      </c>
      <c r="C310" s="10" t="s">
        <v>249</v>
      </c>
      <c r="D310" s="10" t="s">
        <v>273</v>
      </c>
      <c r="E310" s="10" t="s">
        <v>743</v>
      </c>
      <c r="F310" s="10" t="s">
        <v>273</v>
      </c>
      <c r="G310" s="10" t="s">
        <v>8</v>
      </c>
      <c r="H310" s="10" t="s">
        <v>8</v>
      </c>
      <c r="I310" s="10" t="str">
        <f t="shared" si="5"/>
        <v xml:space="preserve"> - </v>
      </c>
      <c r="J310" s="22">
        <v>130</v>
      </c>
      <c r="K310" s="22">
        <v>69</v>
      </c>
    </row>
    <row r="311" spans="1:11" x14ac:dyDescent="0.2">
      <c r="A311" s="23">
        <v>161</v>
      </c>
      <c r="B311" s="23" t="str">
        <f>COUNTIF($E$1:E311,E311)&amp;E311</f>
        <v>1MD - Aberdeen / Bel Air / Belcamp</v>
      </c>
      <c r="C311" s="11" t="s">
        <v>274</v>
      </c>
      <c r="D311" s="11" t="s">
        <v>275</v>
      </c>
      <c r="E311" s="11" t="s">
        <v>744</v>
      </c>
      <c r="F311" s="11" t="s">
        <v>276</v>
      </c>
      <c r="G311" s="11" t="s">
        <v>8</v>
      </c>
      <c r="H311" s="11" t="s">
        <v>8</v>
      </c>
      <c r="I311" s="11" t="str">
        <f t="shared" si="5"/>
        <v xml:space="preserve"> - </v>
      </c>
      <c r="J311" s="24">
        <v>108</v>
      </c>
      <c r="K311" s="24">
        <v>64</v>
      </c>
    </row>
    <row r="312" spans="1:11" x14ac:dyDescent="0.2">
      <c r="A312" s="21">
        <v>162</v>
      </c>
      <c r="B312" s="21" t="str">
        <f>COUNTIF($E$1:E312,E312)&amp;E312</f>
        <v>1MD - Annapolis</v>
      </c>
      <c r="C312" s="10" t="s">
        <v>274</v>
      </c>
      <c r="D312" s="10" t="s">
        <v>277</v>
      </c>
      <c r="E312" s="10" t="s">
        <v>745</v>
      </c>
      <c r="F312" s="10" t="s">
        <v>278</v>
      </c>
      <c r="G312" s="10" t="s">
        <v>11</v>
      </c>
      <c r="H312" s="10" t="s">
        <v>32</v>
      </c>
      <c r="I312" s="10" t="str">
        <f t="shared" si="5"/>
        <v>October 1 - October 31</v>
      </c>
      <c r="J312" s="22">
        <v>147</v>
      </c>
      <c r="K312" s="22">
        <v>69</v>
      </c>
    </row>
    <row r="313" spans="1:11" x14ac:dyDescent="0.2">
      <c r="A313" s="21">
        <v>162</v>
      </c>
      <c r="B313" s="21" t="str">
        <f>COUNTIF($E$1:E313,E313)&amp;E313</f>
        <v>2MD - Annapolis</v>
      </c>
      <c r="C313" s="10" t="s">
        <v>274</v>
      </c>
      <c r="D313" s="10" t="s">
        <v>277</v>
      </c>
      <c r="E313" s="10" t="s">
        <v>745</v>
      </c>
      <c r="F313" s="10" t="s">
        <v>278</v>
      </c>
      <c r="G313" s="10" t="s">
        <v>33</v>
      </c>
      <c r="H313" s="10" t="s">
        <v>34</v>
      </c>
      <c r="I313" s="10" t="str">
        <f t="shared" si="5"/>
        <v>November 1 - April 30</v>
      </c>
      <c r="J313" s="22">
        <v>115</v>
      </c>
      <c r="K313" s="22">
        <v>69</v>
      </c>
    </row>
    <row r="314" spans="1:11" x14ac:dyDescent="0.2">
      <c r="A314" s="21">
        <v>162</v>
      </c>
      <c r="B314" s="21" t="str">
        <f>COUNTIF($E$1:E314,E314)&amp;E314</f>
        <v>3MD - Annapolis</v>
      </c>
      <c r="C314" s="10" t="s">
        <v>274</v>
      </c>
      <c r="D314" s="10" t="s">
        <v>277</v>
      </c>
      <c r="E314" s="10" t="s">
        <v>745</v>
      </c>
      <c r="F314" s="10" t="s">
        <v>278</v>
      </c>
      <c r="G314" s="10" t="s">
        <v>35</v>
      </c>
      <c r="H314" s="10" t="s">
        <v>18</v>
      </c>
      <c r="I314" s="10" t="str">
        <f t="shared" si="5"/>
        <v>May 1 - September 30</v>
      </c>
      <c r="J314" s="22">
        <v>147</v>
      </c>
      <c r="K314" s="22">
        <v>69</v>
      </c>
    </row>
    <row r="315" spans="1:11" x14ac:dyDescent="0.2">
      <c r="A315" s="23">
        <v>163</v>
      </c>
      <c r="B315" s="23" t="str">
        <f>COUNTIF($E$1:E315,E315)&amp;E315</f>
        <v>1MD - Baltimore City</v>
      </c>
      <c r="C315" s="11" t="s">
        <v>274</v>
      </c>
      <c r="D315" s="11" t="s">
        <v>279</v>
      </c>
      <c r="E315" s="11" t="s">
        <v>746</v>
      </c>
      <c r="F315" s="11" t="s">
        <v>279</v>
      </c>
      <c r="G315" s="11" t="s">
        <v>11</v>
      </c>
      <c r="H315" s="11" t="s">
        <v>12</v>
      </c>
      <c r="I315" s="11" t="str">
        <f t="shared" si="5"/>
        <v>October 1 - February 28</v>
      </c>
      <c r="J315" s="24">
        <v>137</v>
      </c>
      <c r="K315" s="24">
        <v>69</v>
      </c>
    </row>
    <row r="316" spans="1:11" x14ac:dyDescent="0.2">
      <c r="A316" s="23">
        <v>163</v>
      </c>
      <c r="B316" s="23" t="str">
        <f>COUNTIF($E$1:E316,E316)&amp;E316</f>
        <v>2MD - Baltimore City</v>
      </c>
      <c r="C316" s="11" t="s">
        <v>274</v>
      </c>
      <c r="D316" s="11" t="s">
        <v>279</v>
      </c>
      <c r="E316" s="11" t="s">
        <v>746</v>
      </c>
      <c r="F316" s="11" t="s">
        <v>279</v>
      </c>
      <c r="G316" s="11" t="s">
        <v>13</v>
      </c>
      <c r="H316" s="11" t="s">
        <v>66</v>
      </c>
      <c r="I316" s="11" t="str">
        <f t="shared" si="5"/>
        <v>March 1 - June 30</v>
      </c>
      <c r="J316" s="24">
        <v>151</v>
      </c>
      <c r="K316" s="24">
        <v>69</v>
      </c>
    </row>
    <row r="317" spans="1:11" x14ac:dyDescent="0.2">
      <c r="A317" s="23">
        <v>163</v>
      </c>
      <c r="B317" s="23" t="str">
        <f>COUNTIF($E$1:E317,E317)&amp;E317</f>
        <v>3MD - Baltimore City</v>
      </c>
      <c r="C317" s="11" t="s">
        <v>274</v>
      </c>
      <c r="D317" s="11" t="s">
        <v>279</v>
      </c>
      <c r="E317" s="11" t="s">
        <v>746</v>
      </c>
      <c r="F317" s="11" t="s">
        <v>279</v>
      </c>
      <c r="G317" s="11" t="s">
        <v>67</v>
      </c>
      <c r="H317" s="11" t="s">
        <v>18</v>
      </c>
      <c r="I317" s="11" t="str">
        <f t="shared" si="5"/>
        <v>July 1 - September 30</v>
      </c>
      <c r="J317" s="24">
        <v>137</v>
      </c>
      <c r="K317" s="24">
        <v>69</v>
      </c>
    </row>
    <row r="318" spans="1:11" x14ac:dyDescent="0.2">
      <c r="A318" s="21">
        <v>164</v>
      </c>
      <c r="B318" s="21" t="str">
        <f>COUNTIF($E$1:E318,E318)&amp;E318</f>
        <v>1MD - Cambridge / St. Michaels</v>
      </c>
      <c r="C318" s="10" t="s">
        <v>274</v>
      </c>
      <c r="D318" s="10" t="s">
        <v>280</v>
      </c>
      <c r="E318" s="10" t="s">
        <v>747</v>
      </c>
      <c r="F318" s="10" t="s">
        <v>281</v>
      </c>
      <c r="G318" s="10" t="s">
        <v>11</v>
      </c>
      <c r="H318" s="10" t="s">
        <v>14</v>
      </c>
      <c r="I318" s="10" t="str">
        <f t="shared" si="5"/>
        <v>October 1 - May 31</v>
      </c>
      <c r="J318" s="22">
        <v>139</v>
      </c>
      <c r="K318" s="22">
        <v>64</v>
      </c>
    </row>
    <row r="319" spans="1:11" x14ac:dyDescent="0.2">
      <c r="A319" s="21">
        <v>164</v>
      </c>
      <c r="B319" s="21" t="str">
        <f>COUNTIF($E$1:E319,E319)&amp;E319</f>
        <v>2MD - Cambridge / St. Michaels</v>
      </c>
      <c r="C319" s="10" t="s">
        <v>274</v>
      </c>
      <c r="D319" s="10" t="s">
        <v>280</v>
      </c>
      <c r="E319" s="10" t="s">
        <v>747</v>
      </c>
      <c r="F319" s="10" t="s">
        <v>281</v>
      </c>
      <c r="G319" s="10" t="s">
        <v>15</v>
      </c>
      <c r="H319" s="10" t="s">
        <v>42</v>
      </c>
      <c r="I319" s="10" t="str">
        <f t="shared" si="5"/>
        <v>June 1 - August 31</v>
      </c>
      <c r="J319" s="22">
        <v>194</v>
      </c>
      <c r="K319" s="22">
        <v>64</v>
      </c>
    </row>
    <row r="320" spans="1:11" x14ac:dyDescent="0.2">
      <c r="A320" s="21">
        <v>164</v>
      </c>
      <c r="B320" s="21" t="str">
        <f>COUNTIF($E$1:E320,E320)&amp;E320</f>
        <v>3MD - Cambridge / St. Michaels</v>
      </c>
      <c r="C320" s="10" t="s">
        <v>274</v>
      </c>
      <c r="D320" s="10" t="s">
        <v>280</v>
      </c>
      <c r="E320" s="10" t="s">
        <v>747</v>
      </c>
      <c r="F320" s="10" t="s">
        <v>281</v>
      </c>
      <c r="G320" s="10" t="s">
        <v>43</v>
      </c>
      <c r="H320" s="10" t="s">
        <v>18</v>
      </c>
      <c r="I320" s="10" t="str">
        <f t="shared" si="5"/>
        <v>September 1 - September 30</v>
      </c>
      <c r="J320" s="22">
        <v>139</v>
      </c>
      <c r="K320" s="22">
        <v>64</v>
      </c>
    </row>
    <row r="321" spans="1:11" x14ac:dyDescent="0.2">
      <c r="A321" s="23">
        <v>473</v>
      </c>
      <c r="B321" s="23" t="str">
        <f>COUNTIF($E$1:E321,E321)&amp;E321</f>
        <v>1MD - Centreville</v>
      </c>
      <c r="C321" s="11" t="s">
        <v>274</v>
      </c>
      <c r="D321" s="11" t="s">
        <v>282</v>
      </c>
      <c r="E321" s="11" t="s">
        <v>748</v>
      </c>
      <c r="F321" s="11" t="s">
        <v>283</v>
      </c>
      <c r="G321" s="11" t="s">
        <v>8</v>
      </c>
      <c r="H321" s="11" t="s">
        <v>8</v>
      </c>
      <c r="I321" s="11" t="str">
        <f t="shared" si="5"/>
        <v xml:space="preserve"> - </v>
      </c>
      <c r="J321" s="24">
        <v>137</v>
      </c>
      <c r="K321" s="24">
        <v>64</v>
      </c>
    </row>
    <row r="322" spans="1:11" x14ac:dyDescent="0.2">
      <c r="A322" s="21">
        <v>165</v>
      </c>
      <c r="B322" s="21" t="str">
        <f>COUNTIF($E$1:E322,E322)&amp;E322</f>
        <v>1MD - Columbia</v>
      </c>
      <c r="C322" s="10" t="s">
        <v>274</v>
      </c>
      <c r="D322" s="10" t="s">
        <v>284</v>
      </c>
      <c r="E322" s="10" t="s">
        <v>749</v>
      </c>
      <c r="F322" s="10" t="s">
        <v>285</v>
      </c>
      <c r="G322" s="10" t="s">
        <v>8</v>
      </c>
      <c r="H322" s="10" t="s">
        <v>8</v>
      </c>
      <c r="I322" s="10" t="str">
        <f t="shared" si="5"/>
        <v xml:space="preserve"> - </v>
      </c>
      <c r="J322" s="22">
        <v>111</v>
      </c>
      <c r="K322" s="22">
        <v>69</v>
      </c>
    </row>
    <row r="323" spans="1:11" x14ac:dyDescent="0.2">
      <c r="A323" s="23">
        <v>170</v>
      </c>
      <c r="B323" s="23" t="str">
        <f>COUNTIF($E$1:E323,E323)&amp;E323</f>
        <v>1MD - Ocean City</v>
      </c>
      <c r="C323" s="11" t="s">
        <v>274</v>
      </c>
      <c r="D323" s="11" t="s">
        <v>286</v>
      </c>
      <c r="E323" s="11" t="s">
        <v>750</v>
      </c>
      <c r="F323" s="11" t="s">
        <v>273</v>
      </c>
      <c r="G323" s="11" t="s">
        <v>11</v>
      </c>
      <c r="H323" s="11" t="s">
        <v>66</v>
      </c>
      <c r="I323" s="11" t="str">
        <f t="shared" si="5"/>
        <v>October 1 - June 30</v>
      </c>
      <c r="J323" s="24">
        <v>141</v>
      </c>
      <c r="K323" s="24">
        <v>69</v>
      </c>
    </row>
    <row r="324" spans="1:11" x14ac:dyDescent="0.2">
      <c r="A324" s="23">
        <v>170</v>
      </c>
      <c r="B324" s="23" t="str">
        <f>COUNTIF($E$1:E324,E324)&amp;E324</f>
        <v>2MD - Ocean City</v>
      </c>
      <c r="C324" s="11" t="s">
        <v>274</v>
      </c>
      <c r="D324" s="11" t="s">
        <v>286</v>
      </c>
      <c r="E324" s="11" t="s">
        <v>750</v>
      </c>
      <c r="F324" s="11" t="s">
        <v>273</v>
      </c>
      <c r="G324" s="11" t="s">
        <v>67</v>
      </c>
      <c r="H324" s="11" t="s">
        <v>42</v>
      </c>
      <c r="I324" s="11" t="str">
        <f t="shared" si="5"/>
        <v>July 1 - August 31</v>
      </c>
      <c r="J324" s="24">
        <v>325</v>
      </c>
      <c r="K324" s="24">
        <v>69</v>
      </c>
    </row>
    <row r="325" spans="1:11" x14ac:dyDescent="0.2">
      <c r="A325" s="23">
        <v>170</v>
      </c>
      <c r="B325" s="23" t="str">
        <f>COUNTIF($E$1:E325,E325)&amp;E325</f>
        <v>3MD - Ocean City</v>
      </c>
      <c r="C325" s="11" t="s">
        <v>274</v>
      </c>
      <c r="D325" s="11" t="s">
        <v>286</v>
      </c>
      <c r="E325" s="11" t="s">
        <v>750</v>
      </c>
      <c r="F325" s="11" t="s">
        <v>273</v>
      </c>
      <c r="G325" s="11" t="s">
        <v>43</v>
      </c>
      <c r="H325" s="11" t="s">
        <v>18</v>
      </c>
      <c r="I325" s="11" t="str">
        <f t="shared" si="5"/>
        <v>September 1 - September 30</v>
      </c>
      <c r="J325" s="24">
        <v>141</v>
      </c>
      <c r="K325" s="24">
        <v>69</v>
      </c>
    </row>
    <row r="326" spans="1:11" x14ac:dyDescent="0.2">
      <c r="A326" s="21">
        <v>171</v>
      </c>
      <c r="B326" s="21" t="str">
        <f>COUNTIF($E$1:E326,E326)&amp;E326</f>
        <v>1ME - Bar Harbor / Rockport</v>
      </c>
      <c r="C326" s="10" t="s">
        <v>287</v>
      </c>
      <c r="D326" s="10" t="s">
        <v>288</v>
      </c>
      <c r="E326" s="10" t="s">
        <v>751</v>
      </c>
      <c r="F326" s="10" t="s">
        <v>289</v>
      </c>
      <c r="G326" s="10" t="s">
        <v>11</v>
      </c>
      <c r="H326" s="10" t="s">
        <v>32</v>
      </c>
      <c r="I326" s="10" t="str">
        <f t="shared" ref="I326:I389" si="6">G326&amp;" - "&amp;H326</f>
        <v>October 1 - October 31</v>
      </c>
      <c r="J326" s="22">
        <v>254</v>
      </c>
      <c r="K326" s="22">
        <v>74</v>
      </c>
    </row>
    <row r="327" spans="1:11" x14ac:dyDescent="0.2">
      <c r="A327" s="21">
        <v>171</v>
      </c>
      <c r="B327" s="21" t="str">
        <f>COUNTIF($E$1:E327,E327)&amp;E327</f>
        <v>2ME - Bar Harbor / Rockport</v>
      </c>
      <c r="C327" s="10" t="s">
        <v>287</v>
      </c>
      <c r="D327" s="10" t="s">
        <v>288</v>
      </c>
      <c r="E327" s="10" t="s">
        <v>751</v>
      </c>
      <c r="F327" s="10" t="s">
        <v>289</v>
      </c>
      <c r="G327" s="10" t="s">
        <v>33</v>
      </c>
      <c r="H327" s="10" t="s">
        <v>66</v>
      </c>
      <c r="I327" s="10" t="str">
        <f t="shared" si="6"/>
        <v>November 1 - June 30</v>
      </c>
      <c r="J327" s="22">
        <v>164</v>
      </c>
      <c r="K327" s="22">
        <v>74</v>
      </c>
    </row>
    <row r="328" spans="1:11" x14ac:dyDescent="0.2">
      <c r="A328" s="21">
        <v>171</v>
      </c>
      <c r="B328" s="21" t="str">
        <f>COUNTIF($E$1:E328,E328)&amp;E328</f>
        <v>3ME - Bar Harbor / Rockport</v>
      </c>
      <c r="C328" s="10" t="s">
        <v>287</v>
      </c>
      <c r="D328" s="10" t="s">
        <v>288</v>
      </c>
      <c r="E328" s="10" t="s">
        <v>751</v>
      </c>
      <c r="F328" s="10" t="s">
        <v>289</v>
      </c>
      <c r="G328" s="10" t="s">
        <v>67</v>
      </c>
      <c r="H328" s="10" t="s">
        <v>42</v>
      </c>
      <c r="I328" s="10" t="str">
        <f t="shared" si="6"/>
        <v>July 1 - August 31</v>
      </c>
      <c r="J328" s="22">
        <v>326</v>
      </c>
      <c r="K328" s="22">
        <v>74</v>
      </c>
    </row>
    <row r="329" spans="1:11" x14ac:dyDescent="0.2">
      <c r="A329" s="21">
        <v>171</v>
      </c>
      <c r="B329" s="21" t="str">
        <f>COUNTIF($E$1:E329,E329)&amp;E329</f>
        <v>4ME - Bar Harbor / Rockport</v>
      </c>
      <c r="C329" s="10" t="s">
        <v>287</v>
      </c>
      <c r="D329" s="10" t="s">
        <v>288</v>
      </c>
      <c r="E329" s="10" t="s">
        <v>751</v>
      </c>
      <c r="F329" s="10" t="s">
        <v>289</v>
      </c>
      <c r="G329" s="10" t="s">
        <v>43</v>
      </c>
      <c r="H329" s="10" t="s">
        <v>18</v>
      </c>
      <c r="I329" s="10" t="str">
        <f t="shared" si="6"/>
        <v>September 1 - September 30</v>
      </c>
      <c r="J329" s="22">
        <v>254</v>
      </c>
      <c r="K329" s="22">
        <v>74</v>
      </c>
    </row>
    <row r="330" spans="1:11" x14ac:dyDescent="0.2">
      <c r="A330" s="23">
        <v>172</v>
      </c>
      <c r="B330" s="23" t="str">
        <f>COUNTIF($E$1:E330,E330)&amp;E330</f>
        <v>1ME - Kennebunk / Kittery / Sanford</v>
      </c>
      <c r="C330" s="11" t="s">
        <v>287</v>
      </c>
      <c r="D330" s="11" t="s">
        <v>290</v>
      </c>
      <c r="E330" s="11" t="s">
        <v>752</v>
      </c>
      <c r="F330" s="11" t="s">
        <v>291</v>
      </c>
      <c r="G330" s="11" t="s">
        <v>11</v>
      </c>
      <c r="H330" s="11" t="s">
        <v>32</v>
      </c>
      <c r="I330" s="11" t="str">
        <f t="shared" si="6"/>
        <v>October 1 - October 31</v>
      </c>
      <c r="J330" s="24">
        <v>150</v>
      </c>
      <c r="K330" s="24">
        <v>69</v>
      </c>
    </row>
    <row r="331" spans="1:11" x14ac:dyDescent="0.2">
      <c r="A331" s="23">
        <v>172</v>
      </c>
      <c r="B331" s="23" t="str">
        <f>COUNTIF($E$1:E331,E331)&amp;E331</f>
        <v>2ME - Kennebunk / Kittery / Sanford</v>
      </c>
      <c r="C331" s="11" t="s">
        <v>287</v>
      </c>
      <c r="D331" s="11" t="s">
        <v>290</v>
      </c>
      <c r="E331" s="11" t="s">
        <v>752</v>
      </c>
      <c r="F331" s="11" t="s">
        <v>291</v>
      </c>
      <c r="G331" s="11" t="s">
        <v>33</v>
      </c>
      <c r="H331" s="11" t="s">
        <v>66</v>
      </c>
      <c r="I331" s="11" t="str">
        <f t="shared" si="6"/>
        <v>November 1 - June 30</v>
      </c>
      <c r="J331" s="24">
        <v>115</v>
      </c>
      <c r="K331" s="24">
        <v>69</v>
      </c>
    </row>
    <row r="332" spans="1:11" x14ac:dyDescent="0.2">
      <c r="A332" s="23">
        <v>172</v>
      </c>
      <c r="B332" s="23" t="str">
        <f>COUNTIF($E$1:E332,E332)&amp;E332</f>
        <v>3ME - Kennebunk / Kittery / Sanford</v>
      </c>
      <c r="C332" s="11" t="s">
        <v>287</v>
      </c>
      <c r="D332" s="11" t="s">
        <v>290</v>
      </c>
      <c r="E332" s="11" t="s">
        <v>752</v>
      </c>
      <c r="F332" s="11" t="s">
        <v>291</v>
      </c>
      <c r="G332" s="11" t="s">
        <v>67</v>
      </c>
      <c r="H332" s="11" t="s">
        <v>42</v>
      </c>
      <c r="I332" s="11" t="str">
        <f t="shared" si="6"/>
        <v>July 1 - August 31</v>
      </c>
      <c r="J332" s="24">
        <v>206</v>
      </c>
      <c r="K332" s="24">
        <v>69</v>
      </c>
    </row>
    <row r="333" spans="1:11" x14ac:dyDescent="0.2">
      <c r="A333" s="23">
        <v>172</v>
      </c>
      <c r="B333" s="23" t="str">
        <f>COUNTIF($E$1:E333,E333)&amp;E333</f>
        <v>4ME - Kennebunk / Kittery / Sanford</v>
      </c>
      <c r="C333" s="11" t="s">
        <v>287</v>
      </c>
      <c r="D333" s="11" t="s">
        <v>290</v>
      </c>
      <c r="E333" s="11" t="s">
        <v>752</v>
      </c>
      <c r="F333" s="11" t="s">
        <v>291</v>
      </c>
      <c r="G333" s="11" t="s">
        <v>43</v>
      </c>
      <c r="H333" s="11" t="s">
        <v>18</v>
      </c>
      <c r="I333" s="11" t="str">
        <f t="shared" si="6"/>
        <v>September 1 - September 30</v>
      </c>
      <c r="J333" s="24">
        <v>150</v>
      </c>
      <c r="K333" s="24">
        <v>69</v>
      </c>
    </row>
    <row r="334" spans="1:11" x14ac:dyDescent="0.2">
      <c r="A334" s="21">
        <v>173</v>
      </c>
      <c r="B334" s="21" t="str">
        <f>COUNTIF($E$1:E334,E334)&amp;E334</f>
        <v>1ME - Portland</v>
      </c>
      <c r="C334" s="10" t="s">
        <v>287</v>
      </c>
      <c r="D334" s="10" t="s">
        <v>292</v>
      </c>
      <c r="E334" s="10" t="s">
        <v>753</v>
      </c>
      <c r="F334" s="10" t="s">
        <v>293</v>
      </c>
      <c r="G334" s="10" t="s">
        <v>11</v>
      </c>
      <c r="H334" s="10" t="s">
        <v>32</v>
      </c>
      <c r="I334" s="10" t="str">
        <f t="shared" si="6"/>
        <v>October 1 - October 31</v>
      </c>
      <c r="J334" s="22">
        <v>198</v>
      </c>
      <c r="K334" s="22">
        <v>64</v>
      </c>
    </row>
    <row r="335" spans="1:11" x14ac:dyDescent="0.2">
      <c r="A335" s="21">
        <v>173</v>
      </c>
      <c r="B335" s="21" t="str">
        <f>COUNTIF($E$1:E335,E335)&amp;E335</f>
        <v>2ME - Portland</v>
      </c>
      <c r="C335" s="10" t="s">
        <v>287</v>
      </c>
      <c r="D335" s="10" t="s">
        <v>292</v>
      </c>
      <c r="E335" s="10" t="s">
        <v>753</v>
      </c>
      <c r="F335" s="10" t="s">
        <v>293</v>
      </c>
      <c r="G335" s="10" t="s">
        <v>33</v>
      </c>
      <c r="H335" s="10" t="s">
        <v>66</v>
      </c>
      <c r="I335" s="10" t="str">
        <f t="shared" si="6"/>
        <v>November 1 - June 30</v>
      </c>
      <c r="J335" s="22">
        <v>133</v>
      </c>
      <c r="K335" s="22">
        <v>64</v>
      </c>
    </row>
    <row r="336" spans="1:11" x14ac:dyDescent="0.2">
      <c r="A336" s="21">
        <v>173</v>
      </c>
      <c r="B336" s="21" t="str">
        <f>COUNTIF($E$1:E336,E336)&amp;E336</f>
        <v>3ME - Portland</v>
      </c>
      <c r="C336" s="10" t="s">
        <v>287</v>
      </c>
      <c r="D336" s="10" t="s">
        <v>292</v>
      </c>
      <c r="E336" s="10" t="s">
        <v>753</v>
      </c>
      <c r="F336" s="10" t="s">
        <v>293</v>
      </c>
      <c r="G336" s="10" t="s">
        <v>67</v>
      </c>
      <c r="H336" s="10" t="s">
        <v>42</v>
      </c>
      <c r="I336" s="10" t="str">
        <f t="shared" si="6"/>
        <v>July 1 - August 31</v>
      </c>
      <c r="J336" s="22">
        <v>229</v>
      </c>
      <c r="K336" s="22">
        <v>64</v>
      </c>
    </row>
    <row r="337" spans="1:11" x14ac:dyDescent="0.2">
      <c r="A337" s="21">
        <v>173</v>
      </c>
      <c r="B337" s="21" t="str">
        <f>COUNTIF($E$1:E337,E337)&amp;E337</f>
        <v>4ME - Portland</v>
      </c>
      <c r="C337" s="10" t="s">
        <v>287</v>
      </c>
      <c r="D337" s="10" t="s">
        <v>292</v>
      </c>
      <c r="E337" s="10" t="s">
        <v>753</v>
      </c>
      <c r="F337" s="10" t="s">
        <v>293</v>
      </c>
      <c r="G337" s="10" t="s">
        <v>43</v>
      </c>
      <c r="H337" s="10" t="s">
        <v>18</v>
      </c>
      <c r="I337" s="10" t="str">
        <f t="shared" si="6"/>
        <v>September 1 - September 30</v>
      </c>
      <c r="J337" s="22">
        <v>198</v>
      </c>
      <c r="K337" s="22">
        <v>64</v>
      </c>
    </row>
    <row r="338" spans="1:11" x14ac:dyDescent="0.2">
      <c r="A338" s="23">
        <v>175</v>
      </c>
      <c r="B338" s="23" t="str">
        <f>COUNTIF($E$1:E338,E338)&amp;E338</f>
        <v>1MI - Ann Arbor</v>
      </c>
      <c r="C338" s="11" t="s">
        <v>294</v>
      </c>
      <c r="D338" s="11" t="s">
        <v>295</v>
      </c>
      <c r="E338" s="11" t="s">
        <v>754</v>
      </c>
      <c r="F338" s="11" t="s">
        <v>296</v>
      </c>
      <c r="G338" s="11" t="s">
        <v>8</v>
      </c>
      <c r="H338" s="11" t="s">
        <v>8</v>
      </c>
      <c r="I338" s="11" t="str">
        <f t="shared" si="6"/>
        <v xml:space="preserve"> - </v>
      </c>
      <c r="J338" s="24">
        <v>134</v>
      </c>
      <c r="K338" s="24">
        <v>69</v>
      </c>
    </row>
    <row r="339" spans="1:11" x14ac:dyDescent="0.2">
      <c r="A339" s="21">
        <v>178</v>
      </c>
      <c r="B339" s="21" t="str">
        <f>COUNTIF($E$1:E339,E339)&amp;E339</f>
        <v>1MI - Detroit</v>
      </c>
      <c r="C339" s="10" t="s">
        <v>294</v>
      </c>
      <c r="D339" s="10" t="s">
        <v>297</v>
      </c>
      <c r="E339" s="10" t="s">
        <v>755</v>
      </c>
      <c r="F339" s="10" t="s">
        <v>298</v>
      </c>
      <c r="G339" s="10" t="s">
        <v>8</v>
      </c>
      <c r="H339" s="10" t="s">
        <v>8</v>
      </c>
      <c r="I339" s="10" t="str">
        <f t="shared" si="6"/>
        <v xml:space="preserve"> - </v>
      </c>
      <c r="J339" s="22">
        <v>145</v>
      </c>
      <c r="K339" s="22">
        <v>64</v>
      </c>
    </row>
    <row r="340" spans="1:11" x14ac:dyDescent="0.2">
      <c r="A340" s="23">
        <v>183</v>
      </c>
      <c r="B340" s="23" t="str">
        <f>COUNTIF($E$1:E340,E340)&amp;E340</f>
        <v>1MI - Grand Rapids</v>
      </c>
      <c r="C340" s="11" t="s">
        <v>294</v>
      </c>
      <c r="D340" s="11" t="s">
        <v>299</v>
      </c>
      <c r="E340" s="11" t="s">
        <v>756</v>
      </c>
      <c r="F340" s="11" t="s">
        <v>300</v>
      </c>
      <c r="G340" s="11" t="s">
        <v>8</v>
      </c>
      <c r="H340" s="11" t="s">
        <v>8</v>
      </c>
      <c r="I340" s="11" t="str">
        <f t="shared" si="6"/>
        <v xml:space="preserve"> - </v>
      </c>
      <c r="J340" s="24">
        <v>117</v>
      </c>
      <c r="K340" s="24">
        <v>64</v>
      </c>
    </row>
    <row r="341" spans="1:11" x14ac:dyDescent="0.2">
      <c r="A341" s="21">
        <v>184</v>
      </c>
      <c r="B341" s="21" t="str">
        <f>COUNTIF($E$1:E341,E341)&amp;E341</f>
        <v>1MI - Holland</v>
      </c>
      <c r="C341" s="10" t="s">
        <v>294</v>
      </c>
      <c r="D341" s="10" t="s">
        <v>301</v>
      </c>
      <c r="E341" s="10" t="s">
        <v>757</v>
      </c>
      <c r="F341" s="10" t="s">
        <v>302</v>
      </c>
      <c r="G341" s="10" t="s">
        <v>11</v>
      </c>
      <c r="H341" s="10" t="s">
        <v>34</v>
      </c>
      <c r="I341" s="10" t="str">
        <f t="shared" si="6"/>
        <v>October 1 - April 30</v>
      </c>
      <c r="J341" s="22">
        <v>126</v>
      </c>
      <c r="K341" s="22">
        <v>64</v>
      </c>
    </row>
    <row r="342" spans="1:11" x14ac:dyDescent="0.2">
      <c r="A342" s="21">
        <v>184</v>
      </c>
      <c r="B342" s="21" t="str">
        <f>COUNTIF($E$1:E342,E342)&amp;E342</f>
        <v>2MI - Holland</v>
      </c>
      <c r="C342" s="10" t="s">
        <v>294</v>
      </c>
      <c r="D342" s="10" t="s">
        <v>301</v>
      </c>
      <c r="E342" s="10" t="s">
        <v>757</v>
      </c>
      <c r="F342" s="10" t="s">
        <v>302</v>
      </c>
      <c r="G342" s="10" t="s">
        <v>35</v>
      </c>
      <c r="H342" s="10" t="s">
        <v>66</v>
      </c>
      <c r="I342" s="10" t="str">
        <f t="shared" si="6"/>
        <v>May 1 - June 30</v>
      </c>
      <c r="J342" s="22">
        <v>142</v>
      </c>
      <c r="K342" s="22">
        <v>64</v>
      </c>
    </row>
    <row r="343" spans="1:11" x14ac:dyDescent="0.2">
      <c r="A343" s="21">
        <v>184</v>
      </c>
      <c r="B343" s="21" t="str">
        <f>COUNTIF($E$1:E343,E343)&amp;E343</f>
        <v>3MI - Holland</v>
      </c>
      <c r="C343" s="10" t="s">
        <v>294</v>
      </c>
      <c r="D343" s="10" t="s">
        <v>301</v>
      </c>
      <c r="E343" s="10" t="s">
        <v>757</v>
      </c>
      <c r="F343" s="10" t="s">
        <v>302</v>
      </c>
      <c r="G343" s="10" t="s">
        <v>67</v>
      </c>
      <c r="H343" s="10" t="s">
        <v>18</v>
      </c>
      <c r="I343" s="10" t="str">
        <f t="shared" si="6"/>
        <v>July 1 - September 30</v>
      </c>
      <c r="J343" s="22">
        <v>126</v>
      </c>
      <c r="K343" s="22">
        <v>64</v>
      </c>
    </row>
    <row r="344" spans="1:11" x14ac:dyDescent="0.2">
      <c r="A344" s="23">
        <v>187</v>
      </c>
      <c r="B344" s="23" t="str">
        <f>COUNTIF($E$1:E344,E344)&amp;E344</f>
        <v>1MI - Mackinac Island</v>
      </c>
      <c r="C344" s="11" t="s">
        <v>294</v>
      </c>
      <c r="D344" s="11" t="s">
        <v>303</v>
      </c>
      <c r="E344" s="11" t="s">
        <v>758</v>
      </c>
      <c r="F344" s="11" t="s">
        <v>304</v>
      </c>
      <c r="G344" s="11" t="s">
        <v>11</v>
      </c>
      <c r="H344" s="11" t="s">
        <v>32</v>
      </c>
      <c r="I344" s="11" t="str">
        <f t="shared" si="6"/>
        <v>October 1 - October 31</v>
      </c>
      <c r="J344" s="24">
        <v>134</v>
      </c>
      <c r="K344" s="24">
        <v>74</v>
      </c>
    </row>
    <row r="345" spans="1:11" x14ac:dyDescent="0.2">
      <c r="A345" s="23">
        <v>187</v>
      </c>
      <c r="B345" s="23" t="str">
        <f>COUNTIF($E$1:E345,E345)&amp;E345</f>
        <v>2MI - Mackinac Island</v>
      </c>
      <c r="C345" s="11" t="s">
        <v>294</v>
      </c>
      <c r="D345" s="11" t="s">
        <v>303</v>
      </c>
      <c r="E345" s="11" t="s">
        <v>758</v>
      </c>
      <c r="F345" s="11" t="s">
        <v>304</v>
      </c>
      <c r="G345" s="11" t="s">
        <v>33</v>
      </c>
      <c r="H345" s="11" t="s">
        <v>66</v>
      </c>
      <c r="I345" s="11" t="str">
        <f t="shared" si="6"/>
        <v>November 1 - June 30</v>
      </c>
      <c r="J345" s="24">
        <v>127</v>
      </c>
      <c r="K345" s="24">
        <v>74</v>
      </c>
    </row>
    <row r="346" spans="1:11" x14ac:dyDescent="0.2">
      <c r="A346" s="23">
        <v>187</v>
      </c>
      <c r="B346" s="23" t="str">
        <f>COUNTIF($E$1:E346,E346)&amp;E346</f>
        <v>3MI - Mackinac Island</v>
      </c>
      <c r="C346" s="11" t="s">
        <v>294</v>
      </c>
      <c r="D346" s="11" t="s">
        <v>303</v>
      </c>
      <c r="E346" s="11" t="s">
        <v>758</v>
      </c>
      <c r="F346" s="11" t="s">
        <v>304</v>
      </c>
      <c r="G346" s="11" t="s">
        <v>67</v>
      </c>
      <c r="H346" s="11" t="s">
        <v>42</v>
      </c>
      <c r="I346" s="11" t="str">
        <f t="shared" si="6"/>
        <v>July 1 - August 31</v>
      </c>
      <c r="J346" s="24">
        <v>211</v>
      </c>
      <c r="K346" s="24">
        <v>74</v>
      </c>
    </row>
    <row r="347" spans="1:11" x14ac:dyDescent="0.2">
      <c r="A347" s="23">
        <v>187</v>
      </c>
      <c r="B347" s="23" t="str">
        <f>COUNTIF($E$1:E347,E347)&amp;E347</f>
        <v>4MI - Mackinac Island</v>
      </c>
      <c r="C347" s="11" t="s">
        <v>294</v>
      </c>
      <c r="D347" s="11" t="s">
        <v>303</v>
      </c>
      <c r="E347" s="11" t="s">
        <v>758</v>
      </c>
      <c r="F347" s="11" t="s">
        <v>304</v>
      </c>
      <c r="G347" s="11" t="s">
        <v>43</v>
      </c>
      <c r="H347" s="11" t="s">
        <v>18</v>
      </c>
      <c r="I347" s="11" t="str">
        <f t="shared" si="6"/>
        <v>September 1 - September 30</v>
      </c>
      <c r="J347" s="24">
        <v>134</v>
      </c>
      <c r="K347" s="24">
        <v>74</v>
      </c>
    </row>
    <row r="348" spans="1:11" x14ac:dyDescent="0.2">
      <c r="A348" s="21">
        <v>188</v>
      </c>
      <c r="B348" s="21" t="str">
        <f>COUNTIF($E$1:E348,E348)&amp;E348</f>
        <v>1MI - Midland</v>
      </c>
      <c r="C348" s="10" t="s">
        <v>294</v>
      </c>
      <c r="D348" s="10" t="s">
        <v>305</v>
      </c>
      <c r="E348" s="10" t="s">
        <v>759</v>
      </c>
      <c r="F348" s="10" t="s">
        <v>305</v>
      </c>
      <c r="G348" s="10" t="s">
        <v>8</v>
      </c>
      <c r="H348" s="10" t="s">
        <v>8</v>
      </c>
      <c r="I348" s="10" t="str">
        <f t="shared" si="6"/>
        <v xml:space="preserve"> - </v>
      </c>
      <c r="J348" s="22">
        <v>127</v>
      </c>
      <c r="K348" s="22">
        <v>59</v>
      </c>
    </row>
    <row r="349" spans="1:11" x14ac:dyDescent="0.2">
      <c r="A349" s="23">
        <v>190</v>
      </c>
      <c r="B349" s="23" t="str">
        <f>COUNTIF($E$1:E349,E349)&amp;E349</f>
        <v>1MI - Muskegon</v>
      </c>
      <c r="C349" s="11" t="s">
        <v>294</v>
      </c>
      <c r="D349" s="11" t="s">
        <v>306</v>
      </c>
      <c r="E349" s="11" t="s">
        <v>760</v>
      </c>
      <c r="F349" s="11" t="s">
        <v>306</v>
      </c>
      <c r="G349" s="11" t="s">
        <v>11</v>
      </c>
      <c r="H349" s="11" t="s">
        <v>14</v>
      </c>
      <c r="I349" s="11" t="str">
        <f t="shared" si="6"/>
        <v>October 1 - May 31</v>
      </c>
      <c r="J349" s="24">
        <v>107</v>
      </c>
      <c r="K349" s="24">
        <v>64</v>
      </c>
    </row>
    <row r="350" spans="1:11" x14ac:dyDescent="0.2">
      <c r="A350" s="23">
        <v>190</v>
      </c>
      <c r="B350" s="23" t="str">
        <f>COUNTIF($E$1:E350,E350)&amp;E350</f>
        <v>2MI - Muskegon</v>
      </c>
      <c r="C350" s="11" t="s">
        <v>294</v>
      </c>
      <c r="D350" s="11" t="s">
        <v>306</v>
      </c>
      <c r="E350" s="11" t="s">
        <v>760</v>
      </c>
      <c r="F350" s="11" t="s">
        <v>306</v>
      </c>
      <c r="G350" s="11" t="s">
        <v>15</v>
      </c>
      <c r="H350" s="11" t="s">
        <v>42</v>
      </c>
      <c r="I350" s="11" t="str">
        <f t="shared" si="6"/>
        <v>June 1 - August 31</v>
      </c>
      <c r="J350" s="24">
        <v>144</v>
      </c>
      <c r="K350" s="24">
        <v>64</v>
      </c>
    </row>
    <row r="351" spans="1:11" x14ac:dyDescent="0.2">
      <c r="A351" s="23">
        <v>190</v>
      </c>
      <c r="B351" s="23" t="str">
        <f>COUNTIF($E$1:E351,E351)&amp;E351</f>
        <v>3MI - Muskegon</v>
      </c>
      <c r="C351" s="11" t="s">
        <v>294</v>
      </c>
      <c r="D351" s="11" t="s">
        <v>306</v>
      </c>
      <c r="E351" s="11" t="s">
        <v>760</v>
      </c>
      <c r="F351" s="11" t="s">
        <v>306</v>
      </c>
      <c r="G351" s="11" t="s">
        <v>43</v>
      </c>
      <c r="H351" s="11" t="s">
        <v>18</v>
      </c>
      <c r="I351" s="11" t="str">
        <f t="shared" si="6"/>
        <v>September 1 - September 30</v>
      </c>
      <c r="J351" s="24">
        <v>107</v>
      </c>
      <c r="K351" s="24">
        <v>64</v>
      </c>
    </row>
    <row r="352" spans="1:11" x14ac:dyDescent="0.2">
      <c r="A352" s="21">
        <v>192</v>
      </c>
      <c r="B352" s="21" t="str">
        <f>COUNTIF($E$1:E352,E352)&amp;E352</f>
        <v>1MI - Petoskey</v>
      </c>
      <c r="C352" s="10" t="s">
        <v>294</v>
      </c>
      <c r="D352" s="10" t="s">
        <v>307</v>
      </c>
      <c r="E352" s="10" t="s">
        <v>761</v>
      </c>
      <c r="F352" s="10" t="s">
        <v>308</v>
      </c>
      <c r="G352" s="10" t="s">
        <v>11</v>
      </c>
      <c r="H352" s="10" t="s">
        <v>64</v>
      </c>
      <c r="I352" s="10" t="str">
        <f t="shared" si="6"/>
        <v>October 1 - November 30</v>
      </c>
      <c r="J352" s="22">
        <v>156</v>
      </c>
      <c r="K352" s="22">
        <v>64</v>
      </c>
    </row>
    <row r="353" spans="1:11" x14ac:dyDescent="0.2">
      <c r="A353" s="21">
        <v>192</v>
      </c>
      <c r="B353" s="21" t="str">
        <f>COUNTIF($E$1:E353,E353)&amp;E353</f>
        <v>2MI - Petoskey</v>
      </c>
      <c r="C353" s="10" t="s">
        <v>294</v>
      </c>
      <c r="D353" s="10" t="s">
        <v>307</v>
      </c>
      <c r="E353" s="10" t="s">
        <v>761</v>
      </c>
      <c r="F353" s="10" t="s">
        <v>308</v>
      </c>
      <c r="G353" s="10" t="s">
        <v>65</v>
      </c>
      <c r="H353" s="10" t="s">
        <v>66</v>
      </c>
      <c r="I353" s="10" t="str">
        <f t="shared" si="6"/>
        <v>December 1 - June 30</v>
      </c>
      <c r="J353" s="22">
        <v>138</v>
      </c>
      <c r="K353" s="22">
        <v>64</v>
      </c>
    </row>
    <row r="354" spans="1:11" x14ac:dyDescent="0.2">
      <c r="A354" s="21">
        <v>192</v>
      </c>
      <c r="B354" s="21" t="str">
        <f>COUNTIF($E$1:E354,E354)&amp;E354</f>
        <v>3MI - Petoskey</v>
      </c>
      <c r="C354" s="10" t="s">
        <v>294</v>
      </c>
      <c r="D354" s="10" t="s">
        <v>307</v>
      </c>
      <c r="E354" s="10" t="s">
        <v>761</v>
      </c>
      <c r="F354" s="10" t="s">
        <v>308</v>
      </c>
      <c r="G354" s="10" t="s">
        <v>67</v>
      </c>
      <c r="H354" s="10" t="s">
        <v>42</v>
      </c>
      <c r="I354" s="10" t="str">
        <f t="shared" si="6"/>
        <v>July 1 - August 31</v>
      </c>
      <c r="J354" s="22">
        <v>249</v>
      </c>
      <c r="K354" s="22">
        <v>64</v>
      </c>
    </row>
    <row r="355" spans="1:11" x14ac:dyDescent="0.2">
      <c r="A355" s="21">
        <v>192</v>
      </c>
      <c r="B355" s="21" t="str">
        <f>COUNTIF($E$1:E355,E355)&amp;E355</f>
        <v>4MI - Petoskey</v>
      </c>
      <c r="C355" s="10" t="s">
        <v>294</v>
      </c>
      <c r="D355" s="10" t="s">
        <v>307</v>
      </c>
      <c r="E355" s="10" t="s">
        <v>761</v>
      </c>
      <c r="F355" s="10" t="s">
        <v>308</v>
      </c>
      <c r="G355" s="10" t="s">
        <v>43</v>
      </c>
      <c r="H355" s="10" t="s">
        <v>18</v>
      </c>
      <c r="I355" s="10" t="str">
        <f t="shared" si="6"/>
        <v>September 1 - September 30</v>
      </c>
      <c r="J355" s="22">
        <v>156</v>
      </c>
      <c r="K355" s="22">
        <v>64</v>
      </c>
    </row>
    <row r="356" spans="1:11" x14ac:dyDescent="0.2">
      <c r="A356" s="23">
        <v>193</v>
      </c>
      <c r="B356" s="23" t="str">
        <f>COUNTIF($E$1:E356,E356)&amp;E356</f>
        <v xml:space="preserve">1MI - Pontiac / Auburn Hills </v>
      </c>
      <c r="C356" s="11" t="s">
        <v>294</v>
      </c>
      <c r="D356" s="11" t="s">
        <v>309</v>
      </c>
      <c r="E356" s="11" t="s">
        <v>762</v>
      </c>
      <c r="F356" s="11" t="s">
        <v>74</v>
      </c>
      <c r="G356" s="11" t="s">
        <v>8</v>
      </c>
      <c r="H356" s="11" t="s">
        <v>8</v>
      </c>
      <c r="I356" s="11" t="str">
        <f t="shared" si="6"/>
        <v xml:space="preserve"> - </v>
      </c>
      <c r="J356" s="24">
        <v>117</v>
      </c>
      <c r="K356" s="24">
        <v>64</v>
      </c>
    </row>
    <row r="357" spans="1:11" x14ac:dyDescent="0.2">
      <c r="A357" s="21">
        <v>195</v>
      </c>
      <c r="B357" s="21" t="str">
        <f>COUNTIF($E$1:E357,E357)&amp;E357</f>
        <v>1MI - South Haven</v>
      </c>
      <c r="C357" s="10" t="s">
        <v>294</v>
      </c>
      <c r="D357" s="10" t="s">
        <v>310</v>
      </c>
      <c r="E357" s="10" t="s">
        <v>763</v>
      </c>
      <c r="F357" s="10" t="s">
        <v>311</v>
      </c>
      <c r="G357" s="10" t="s">
        <v>11</v>
      </c>
      <c r="H357" s="10" t="s">
        <v>14</v>
      </c>
      <c r="I357" s="10" t="str">
        <f t="shared" si="6"/>
        <v>October 1 - May 31</v>
      </c>
      <c r="J357" s="22">
        <v>107</v>
      </c>
      <c r="K357" s="22">
        <v>64</v>
      </c>
    </row>
    <row r="358" spans="1:11" x14ac:dyDescent="0.2">
      <c r="A358" s="21">
        <v>195</v>
      </c>
      <c r="B358" s="21" t="str">
        <f>COUNTIF($E$1:E358,E358)&amp;E358</f>
        <v>2MI - South Haven</v>
      </c>
      <c r="C358" s="10" t="s">
        <v>294</v>
      </c>
      <c r="D358" s="10" t="s">
        <v>310</v>
      </c>
      <c r="E358" s="10" t="s">
        <v>763</v>
      </c>
      <c r="F358" s="10" t="s">
        <v>311</v>
      </c>
      <c r="G358" s="10" t="s">
        <v>15</v>
      </c>
      <c r="H358" s="10" t="s">
        <v>42</v>
      </c>
      <c r="I358" s="10" t="str">
        <f t="shared" si="6"/>
        <v>June 1 - August 31</v>
      </c>
      <c r="J358" s="22">
        <v>127</v>
      </c>
      <c r="K358" s="22">
        <v>64</v>
      </c>
    </row>
    <row r="359" spans="1:11" x14ac:dyDescent="0.2">
      <c r="A359" s="21">
        <v>195</v>
      </c>
      <c r="B359" s="21" t="str">
        <f>COUNTIF($E$1:E359,E359)&amp;E359</f>
        <v>3MI - South Haven</v>
      </c>
      <c r="C359" s="10" t="s">
        <v>294</v>
      </c>
      <c r="D359" s="10" t="s">
        <v>310</v>
      </c>
      <c r="E359" s="10" t="s">
        <v>763</v>
      </c>
      <c r="F359" s="10" t="s">
        <v>311</v>
      </c>
      <c r="G359" s="10" t="s">
        <v>43</v>
      </c>
      <c r="H359" s="10" t="s">
        <v>18</v>
      </c>
      <c r="I359" s="10" t="str">
        <f t="shared" si="6"/>
        <v>September 1 - September 30</v>
      </c>
      <c r="J359" s="22">
        <v>107</v>
      </c>
      <c r="K359" s="22">
        <v>64</v>
      </c>
    </row>
    <row r="360" spans="1:11" x14ac:dyDescent="0.2">
      <c r="A360" s="23">
        <v>196</v>
      </c>
      <c r="B360" s="23" t="str">
        <f>COUNTIF($E$1:E360,E360)&amp;E360</f>
        <v>1MI - Traverse City</v>
      </c>
      <c r="C360" s="11" t="s">
        <v>294</v>
      </c>
      <c r="D360" s="11" t="s">
        <v>312</v>
      </c>
      <c r="E360" s="11" t="s">
        <v>764</v>
      </c>
      <c r="F360" s="11" t="s">
        <v>313</v>
      </c>
      <c r="G360" s="11" t="s">
        <v>11</v>
      </c>
      <c r="H360" s="11" t="s">
        <v>66</v>
      </c>
      <c r="I360" s="11" t="str">
        <f t="shared" si="6"/>
        <v>October 1 - June 30</v>
      </c>
      <c r="J360" s="24">
        <v>134</v>
      </c>
      <c r="K360" s="24">
        <v>64</v>
      </c>
    </row>
    <row r="361" spans="1:11" x14ac:dyDescent="0.2">
      <c r="A361" s="23">
        <v>196</v>
      </c>
      <c r="B361" s="23" t="str">
        <f>COUNTIF($E$1:E361,E361)&amp;E361</f>
        <v>2MI - Traverse City</v>
      </c>
      <c r="C361" s="11" t="s">
        <v>294</v>
      </c>
      <c r="D361" s="11" t="s">
        <v>312</v>
      </c>
      <c r="E361" s="11" t="s">
        <v>764</v>
      </c>
      <c r="F361" s="11" t="s">
        <v>313</v>
      </c>
      <c r="G361" s="11" t="s">
        <v>67</v>
      </c>
      <c r="H361" s="11" t="s">
        <v>42</v>
      </c>
      <c r="I361" s="11" t="str">
        <f t="shared" si="6"/>
        <v>July 1 - August 31</v>
      </c>
      <c r="J361" s="24">
        <v>235</v>
      </c>
      <c r="K361" s="24">
        <v>64</v>
      </c>
    </row>
    <row r="362" spans="1:11" x14ac:dyDescent="0.2">
      <c r="A362" s="23">
        <v>196</v>
      </c>
      <c r="B362" s="23" t="str">
        <f>COUNTIF($E$1:E362,E362)&amp;E362</f>
        <v>3MI - Traverse City</v>
      </c>
      <c r="C362" s="11" t="s">
        <v>294</v>
      </c>
      <c r="D362" s="11" t="s">
        <v>312</v>
      </c>
      <c r="E362" s="11" t="s">
        <v>764</v>
      </c>
      <c r="F362" s="11" t="s">
        <v>313</v>
      </c>
      <c r="G362" s="11" t="s">
        <v>43</v>
      </c>
      <c r="H362" s="11" t="s">
        <v>18</v>
      </c>
      <c r="I362" s="11" t="str">
        <f t="shared" si="6"/>
        <v>September 1 - September 30</v>
      </c>
      <c r="J362" s="24">
        <v>134</v>
      </c>
      <c r="K362" s="24">
        <v>64</v>
      </c>
    </row>
    <row r="363" spans="1:11" x14ac:dyDescent="0.2">
      <c r="A363" s="21">
        <v>199</v>
      </c>
      <c r="B363" s="21" t="str">
        <f>COUNTIF($E$1:E363,E363)&amp;E363</f>
        <v>1MN - Duluth</v>
      </c>
      <c r="C363" s="10" t="s">
        <v>314</v>
      </c>
      <c r="D363" s="10" t="s">
        <v>315</v>
      </c>
      <c r="E363" s="10" t="s">
        <v>765</v>
      </c>
      <c r="F363" s="10" t="s">
        <v>316</v>
      </c>
      <c r="G363" s="10" t="s">
        <v>11</v>
      </c>
      <c r="H363" s="10" t="s">
        <v>32</v>
      </c>
      <c r="I363" s="10" t="str">
        <f t="shared" si="6"/>
        <v>October 1 - October 31</v>
      </c>
      <c r="J363" s="22">
        <v>200</v>
      </c>
      <c r="K363" s="22">
        <v>79</v>
      </c>
    </row>
    <row r="364" spans="1:11" x14ac:dyDescent="0.2">
      <c r="A364" s="21">
        <v>199</v>
      </c>
      <c r="B364" s="21" t="str">
        <f>COUNTIF($E$1:E364,E364)&amp;E364</f>
        <v>2MN - Duluth</v>
      </c>
      <c r="C364" s="10" t="s">
        <v>314</v>
      </c>
      <c r="D364" s="10" t="s">
        <v>315</v>
      </c>
      <c r="E364" s="10" t="s">
        <v>765</v>
      </c>
      <c r="F364" s="10" t="s">
        <v>316</v>
      </c>
      <c r="G364" s="10" t="s">
        <v>33</v>
      </c>
      <c r="H364" s="10" t="s">
        <v>14</v>
      </c>
      <c r="I364" s="10" t="str">
        <f t="shared" si="6"/>
        <v>November 1 - May 31</v>
      </c>
      <c r="J364" s="22">
        <v>148</v>
      </c>
      <c r="K364" s="22">
        <v>79</v>
      </c>
    </row>
    <row r="365" spans="1:11" x14ac:dyDescent="0.2">
      <c r="A365" s="21">
        <v>199</v>
      </c>
      <c r="B365" s="21" t="str">
        <f>COUNTIF($E$1:E365,E365)&amp;E365</f>
        <v>3MN - Duluth</v>
      </c>
      <c r="C365" s="10" t="s">
        <v>314</v>
      </c>
      <c r="D365" s="10" t="s">
        <v>315</v>
      </c>
      <c r="E365" s="10" t="s">
        <v>765</v>
      </c>
      <c r="F365" s="10" t="s">
        <v>316</v>
      </c>
      <c r="G365" s="10" t="s">
        <v>15</v>
      </c>
      <c r="H365" s="10" t="s">
        <v>18</v>
      </c>
      <c r="I365" s="10" t="str">
        <f t="shared" si="6"/>
        <v>June 1 - September 30</v>
      </c>
      <c r="J365" s="22">
        <v>200</v>
      </c>
      <c r="K365" s="22">
        <v>79</v>
      </c>
    </row>
    <row r="366" spans="1:11" x14ac:dyDescent="0.2">
      <c r="A366" s="23">
        <v>201</v>
      </c>
      <c r="B366" s="23" t="str">
        <f>COUNTIF($E$1:E366,E366)&amp;E366</f>
        <v>1MN - Minneapolis / St. Paul</v>
      </c>
      <c r="C366" s="11" t="s">
        <v>314</v>
      </c>
      <c r="D366" s="11" t="s">
        <v>317</v>
      </c>
      <c r="E366" s="11" t="s">
        <v>766</v>
      </c>
      <c r="F366" s="11" t="s">
        <v>318</v>
      </c>
      <c r="G366" s="11" t="s">
        <v>8</v>
      </c>
      <c r="H366" s="11" t="s">
        <v>8</v>
      </c>
      <c r="I366" s="11" t="str">
        <f t="shared" si="6"/>
        <v xml:space="preserve"> - </v>
      </c>
      <c r="J366" s="24">
        <v>148</v>
      </c>
      <c r="K366" s="24">
        <v>79</v>
      </c>
    </row>
    <row r="367" spans="1:11" x14ac:dyDescent="0.2">
      <c r="A367" s="21">
        <v>202</v>
      </c>
      <c r="B367" s="21" t="str">
        <f>COUNTIF($E$1:E367,E367)&amp;E367</f>
        <v>1MN - Rochester</v>
      </c>
      <c r="C367" s="10" t="s">
        <v>314</v>
      </c>
      <c r="D367" s="10" t="s">
        <v>319</v>
      </c>
      <c r="E367" s="10" t="s">
        <v>767</v>
      </c>
      <c r="F367" s="10" t="s">
        <v>320</v>
      </c>
      <c r="G367" s="10" t="s">
        <v>8</v>
      </c>
      <c r="H367" s="10" t="s">
        <v>8</v>
      </c>
      <c r="I367" s="10" t="str">
        <f t="shared" si="6"/>
        <v xml:space="preserve"> - </v>
      </c>
      <c r="J367" s="22">
        <v>133</v>
      </c>
      <c r="K367" s="22">
        <v>64</v>
      </c>
    </row>
    <row r="368" spans="1:11" x14ac:dyDescent="0.2">
      <c r="A368" s="23">
        <v>204</v>
      </c>
      <c r="B368" s="23" t="str">
        <f>COUNTIF($E$1:E368,E368)&amp;E368</f>
        <v>1MO - Kansas City</v>
      </c>
      <c r="C368" s="11" t="s">
        <v>321</v>
      </c>
      <c r="D368" s="11" t="s">
        <v>322</v>
      </c>
      <c r="E368" s="11" t="s">
        <v>768</v>
      </c>
      <c r="F368" s="11" t="s">
        <v>323</v>
      </c>
      <c r="G368" s="11" t="s">
        <v>8</v>
      </c>
      <c r="H368" s="11" t="s">
        <v>8</v>
      </c>
      <c r="I368" s="11" t="str">
        <f t="shared" si="6"/>
        <v xml:space="preserve"> - </v>
      </c>
      <c r="J368" s="24">
        <v>126</v>
      </c>
      <c r="K368" s="24">
        <v>64</v>
      </c>
    </row>
    <row r="369" spans="1:11" x14ac:dyDescent="0.2">
      <c r="A369" s="21">
        <v>207</v>
      </c>
      <c r="B369" s="21" t="str">
        <f>COUNTIF($E$1:E369,E369)&amp;E369</f>
        <v>1MO - St. Louis</v>
      </c>
      <c r="C369" s="10" t="s">
        <v>321</v>
      </c>
      <c r="D369" s="10" t="s">
        <v>316</v>
      </c>
      <c r="E369" s="10" t="s">
        <v>769</v>
      </c>
      <c r="F369" s="10" t="s">
        <v>324</v>
      </c>
      <c r="G369" s="10" t="s">
        <v>8</v>
      </c>
      <c r="H369" s="10" t="s">
        <v>8</v>
      </c>
      <c r="I369" s="10" t="str">
        <f t="shared" si="6"/>
        <v xml:space="preserve"> - </v>
      </c>
      <c r="J369" s="22">
        <v>150</v>
      </c>
      <c r="K369" s="22">
        <v>64</v>
      </c>
    </row>
    <row r="370" spans="1:11" x14ac:dyDescent="0.2">
      <c r="A370" s="23">
        <v>477</v>
      </c>
      <c r="B370" s="23" t="str">
        <f>COUNTIF($E$1:E370,E370)&amp;E370</f>
        <v>1MS - Oxford</v>
      </c>
      <c r="C370" s="11" t="s">
        <v>325</v>
      </c>
      <c r="D370" s="11" t="s">
        <v>326</v>
      </c>
      <c r="E370" s="11" t="s">
        <v>770</v>
      </c>
      <c r="F370" s="11" t="s">
        <v>327</v>
      </c>
      <c r="G370" s="11" t="s">
        <v>8</v>
      </c>
      <c r="H370" s="11" t="s">
        <v>8</v>
      </c>
      <c r="I370" s="11" t="str">
        <f t="shared" si="6"/>
        <v xml:space="preserve"> - </v>
      </c>
      <c r="J370" s="24">
        <v>119</v>
      </c>
      <c r="K370" s="24">
        <v>64</v>
      </c>
    </row>
    <row r="371" spans="1:11" x14ac:dyDescent="0.2">
      <c r="A371" s="21">
        <v>447</v>
      </c>
      <c r="B371" s="21" t="str">
        <f>COUNTIF($E$1:E371,E371)&amp;E371</f>
        <v>1MS - Southaven</v>
      </c>
      <c r="C371" s="10" t="s">
        <v>325</v>
      </c>
      <c r="D371" s="10" t="s">
        <v>328</v>
      </c>
      <c r="E371" s="10" t="s">
        <v>771</v>
      </c>
      <c r="F371" s="10" t="s">
        <v>329</v>
      </c>
      <c r="G371" s="10" t="s">
        <v>8</v>
      </c>
      <c r="H371" s="10" t="s">
        <v>8</v>
      </c>
      <c r="I371" s="10" t="str">
        <f t="shared" si="6"/>
        <v xml:space="preserve"> - </v>
      </c>
      <c r="J371" s="22">
        <v>121</v>
      </c>
      <c r="K371" s="22">
        <v>59</v>
      </c>
    </row>
    <row r="372" spans="1:11" x14ac:dyDescent="0.2">
      <c r="A372" s="23">
        <v>211</v>
      </c>
      <c r="B372" s="23" t="str">
        <f>COUNTIF($E$1:E372,E372)&amp;E372</f>
        <v xml:space="preserve">1MS - Starkville </v>
      </c>
      <c r="C372" s="11" t="s">
        <v>325</v>
      </c>
      <c r="D372" s="11" t="s">
        <v>330</v>
      </c>
      <c r="E372" s="11" t="s">
        <v>772</v>
      </c>
      <c r="F372" s="11" t="s">
        <v>331</v>
      </c>
      <c r="G372" s="11" t="s">
        <v>8</v>
      </c>
      <c r="H372" s="11" t="s">
        <v>8</v>
      </c>
      <c r="I372" s="11" t="str">
        <f t="shared" si="6"/>
        <v xml:space="preserve"> - </v>
      </c>
      <c r="J372" s="24">
        <v>118</v>
      </c>
      <c r="K372" s="24">
        <v>64</v>
      </c>
    </row>
    <row r="373" spans="1:11" x14ac:dyDescent="0.2">
      <c r="A373" s="21">
        <v>215</v>
      </c>
      <c r="B373" s="21" t="str">
        <f>COUNTIF($E$1:E373,E373)&amp;E373</f>
        <v>1MT - Big Sky / West Yellowstone/Gardiner</v>
      </c>
      <c r="C373" s="10" t="s">
        <v>332</v>
      </c>
      <c r="D373" s="10" t="s">
        <v>333</v>
      </c>
      <c r="E373" s="10" t="s">
        <v>773</v>
      </c>
      <c r="F373" s="10" t="s">
        <v>334</v>
      </c>
      <c r="G373" s="10" t="s">
        <v>11</v>
      </c>
      <c r="H373" s="10" t="s">
        <v>14</v>
      </c>
      <c r="I373" s="10" t="str">
        <f t="shared" si="6"/>
        <v>October 1 - May 31</v>
      </c>
      <c r="J373" s="22">
        <v>171</v>
      </c>
      <c r="K373" s="22">
        <v>79</v>
      </c>
    </row>
    <row r="374" spans="1:11" x14ac:dyDescent="0.2">
      <c r="A374" s="21">
        <v>215</v>
      </c>
      <c r="B374" s="21" t="str">
        <f>COUNTIF($E$1:E374,E374)&amp;E374</f>
        <v>2MT - Big Sky / West Yellowstone/Gardiner</v>
      </c>
      <c r="C374" s="10" t="s">
        <v>332</v>
      </c>
      <c r="D374" s="10" t="s">
        <v>333</v>
      </c>
      <c r="E374" s="10" t="s">
        <v>773</v>
      </c>
      <c r="F374" s="10" t="s">
        <v>334</v>
      </c>
      <c r="G374" s="10" t="s">
        <v>15</v>
      </c>
      <c r="H374" s="10" t="s">
        <v>18</v>
      </c>
      <c r="I374" s="10" t="str">
        <f t="shared" si="6"/>
        <v>June 1 - September 30</v>
      </c>
      <c r="J374" s="22">
        <v>293</v>
      </c>
      <c r="K374" s="22">
        <v>79</v>
      </c>
    </row>
    <row r="375" spans="1:11" x14ac:dyDescent="0.2">
      <c r="A375" s="23">
        <v>426</v>
      </c>
      <c r="B375" s="23" t="str">
        <f>COUNTIF($E$1:E375,E375)&amp;E375</f>
        <v>1MT - Helena</v>
      </c>
      <c r="C375" s="11" t="s">
        <v>332</v>
      </c>
      <c r="D375" s="11" t="s">
        <v>335</v>
      </c>
      <c r="E375" s="11" t="s">
        <v>774</v>
      </c>
      <c r="F375" s="11" t="s">
        <v>336</v>
      </c>
      <c r="G375" s="11" t="s">
        <v>8</v>
      </c>
      <c r="H375" s="11" t="s">
        <v>8</v>
      </c>
      <c r="I375" s="11" t="str">
        <f t="shared" si="6"/>
        <v xml:space="preserve"> - </v>
      </c>
      <c r="J375" s="24">
        <v>122</v>
      </c>
      <c r="K375" s="24">
        <v>64</v>
      </c>
    </row>
    <row r="376" spans="1:11" x14ac:dyDescent="0.2">
      <c r="A376" s="21">
        <v>496</v>
      </c>
      <c r="B376" s="21" t="str">
        <f>COUNTIF($E$1:E376,E376)&amp;E376</f>
        <v>1MT - Kalispell/Whitefish</v>
      </c>
      <c r="C376" s="10" t="s">
        <v>332</v>
      </c>
      <c r="D376" s="10" t="s">
        <v>337</v>
      </c>
      <c r="E376" s="10" t="s">
        <v>775</v>
      </c>
      <c r="F376" s="10" t="s">
        <v>338</v>
      </c>
      <c r="G376" s="10" t="s">
        <v>11</v>
      </c>
      <c r="H376" s="10" t="s">
        <v>66</v>
      </c>
      <c r="I376" s="10" t="str">
        <f t="shared" si="6"/>
        <v>October 1 - June 30</v>
      </c>
      <c r="J376" s="22">
        <v>132</v>
      </c>
      <c r="K376" s="22">
        <v>64</v>
      </c>
    </row>
    <row r="377" spans="1:11" x14ac:dyDescent="0.2">
      <c r="A377" s="21">
        <v>496</v>
      </c>
      <c r="B377" s="21" t="str">
        <f>COUNTIF($E$1:E377,E377)&amp;E377</f>
        <v>2MT - Kalispell/Whitefish</v>
      </c>
      <c r="C377" s="10" t="s">
        <v>332</v>
      </c>
      <c r="D377" s="10" t="s">
        <v>337</v>
      </c>
      <c r="E377" s="10" t="s">
        <v>775</v>
      </c>
      <c r="F377" s="10" t="s">
        <v>338</v>
      </c>
      <c r="G377" s="10" t="s">
        <v>67</v>
      </c>
      <c r="H377" s="10" t="s">
        <v>42</v>
      </c>
      <c r="I377" s="10" t="str">
        <f t="shared" si="6"/>
        <v>July 1 - August 31</v>
      </c>
      <c r="J377" s="22">
        <v>243</v>
      </c>
      <c r="K377" s="22">
        <v>64</v>
      </c>
    </row>
    <row r="378" spans="1:11" x14ac:dyDescent="0.2">
      <c r="A378" s="21">
        <v>496</v>
      </c>
      <c r="B378" s="21" t="str">
        <f>COUNTIF($E$1:E378,E378)&amp;E378</f>
        <v>3MT - Kalispell/Whitefish</v>
      </c>
      <c r="C378" s="10" t="s">
        <v>332</v>
      </c>
      <c r="D378" s="10" t="s">
        <v>337</v>
      </c>
      <c r="E378" s="10" t="s">
        <v>775</v>
      </c>
      <c r="F378" s="10" t="s">
        <v>338</v>
      </c>
      <c r="G378" s="10" t="s">
        <v>43</v>
      </c>
      <c r="H378" s="10" t="s">
        <v>18</v>
      </c>
      <c r="I378" s="10" t="str">
        <f t="shared" si="6"/>
        <v>September 1 - September 30</v>
      </c>
      <c r="J378" s="22">
        <v>132</v>
      </c>
      <c r="K378" s="22">
        <v>64</v>
      </c>
    </row>
    <row r="379" spans="1:11" x14ac:dyDescent="0.2">
      <c r="A379" s="23">
        <v>213</v>
      </c>
      <c r="B379" s="23" t="str">
        <f>COUNTIF($E$1:E379,E379)&amp;E379</f>
        <v>1MT - Missoula</v>
      </c>
      <c r="C379" s="11" t="s">
        <v>332</v>
      </c>
      <c r="D379" s="11" t="s">
        <v>339</v>
      </c>
      <c r="E379" s="11" t="s">
        <v>776</v>
      </c>
      <c r="F379" s="11" t="s">
        <v>339</v>
      </c>
      <c r="G379" s="11" t="s">
        <v>11</v>
      </c>
      <c r="H379" s="11" t="s">
        <v>14</v>
      </c>
      <c r="I379" s="11" t="str">
        <f t="shared" si="6"/>
        <v>October 1 - May 31</v>
      </c>
      <c r="J379" s="24">
        <v>126</v>
      </c>
      <c r="K379" s="24">
        <v>69</v>
      </c>
    </row>
    <row r="380" spans="1:11" x14ac:dyDescent="0.2">
      <c r="A380" s="23">
        <v>213</v>
      </c>
      <c r="B380" s="23" t="str">
        <f>COUNTIF($E$1:E380,E380)&amp;E380</f>
        <v>2MT - Missoula</v>
      </c>
      <c r="C380" s="11" t="s">
        <v>332</v>
      </c>
      <c r="D380" s="11" t="s">
        <v>339</v>
      </c>
      <c r="E380" s="11" t="s">
        <v>776</v>
      </c>
      <c r="F380" s="11" t="s">
        <v>339</v>
      </c>
      <c r="G380" s="11" t="s">
        <v>15</v>
      </c>
      <c r="H380" s="11" t="s">
        <v>18</v>
      </c>
      <c r="I380" s="11" t="str">
        <f t="shared" si="6"/>
        <v>June 1 - September 30</v>
      </c>
      <c r="J380" s="24">
        <v>194</v>
      </c>
      <c r="K380" s="24">
        <v>69</v>
      </c>
    </row>
    <row r="381" spans="1:11" x14ac:dyDescent="0.2">
      <c r="A381" s="21">
        <v>216</v>
      </c>
      <c r="B381" s="21" t="str">
        <f>COUNTIF($E$1:E381,E381)&amp;E381</f>
        <v xml:space="preserve">1NC - Asheville </v>
      </c>
      <c r="C381" s="10" t="s">
        <v>340</v>
      </c>
      <c r="D381" s="10" t="s">
        <v>341</v>
      </c>
      <c r="E381" s="10" t="s">
        <v>777</v>
      </c>
      <c r="F381" s="10" t="s">
        <v>342</v>
      </c>
      <c r="G381" s="10" t="s">
        <v>11</v>
      </c>
      <c r="H381" s="10" t="s">
        <v>22</v>
      </c>
      <c r="I381" s="10" t="str">
        <f t="shared" si="6"/>
        <v>October 1 - December 31</v>
      </c>
      <c r="J381" s="22">
        <v>135</v>
      </c>
      <c r="K381" s="22">
        <v>64</v>
      </c>
    </row>
    <row r="382" spans="1:11" x14ac:dyDescent="0.2">
      <c r="A382" s="21">
        <v>216</v>
      </c>
      <c r="B382" s="21" t="str">
        <f>COUNTIF($E$1:E382,E382)&amp;E382</f>
        <v xml:space="preserve">2NC - Asheville </v>
      </c>
      <c r="C382" s="10" t="s">
        <v>340</v>
      </c>
      <c r="D382" s="10" t="s">
        <v>341</v>
      </c>
      <c r="E382" s="10" t="s">
        <v>777</v>
      </c>
      <c r="F382" s="10" t="s">
        <v>342</v>
      </c>
      <c r="G382" s="10" t="s">
        <v>23</v>
      </c>
      <c r="H382" s="10" t="s">
        <v>24</v>
      </c>
      <c r="I382" s="10" t="str">
        <f t="shared" si="6"/>
        <v>January 1 - March 31</v>
      </c>
      <c r="J382" s="22">
        <v>107</v>
      </c>
      <c r="K382" s="22">
        <v>64</v>
      </c>
    </row>
    <row r="383" spans="1:11" x14ac:dyDescent="0.2">
      <c r="A383" s="21">
        <v>216</v>
      </c>
      <c r="B383" s="21" t="str">
        <f>COUNTIF($E$1:E383,E383)&amp;E383</f>
        <v xml:space="preserve">3NC - Asheville </v>
      </c>
      <c r="C383" s="10" t="s">
        <v>340</v>
      </c>
      <c r="D383" s="10" t="s">
        <v>341</v>
      </c>
      <c r="E383" s="10" t="s">
        <v>777</v>
      </c>
      <c r="F383" s="10" t="s">
        <v>342</v>
      </c>
      <c r="G383" s="10" t="s">
        <v>25</v>
      </c>
      <c r="H383" s="10" t="s">
        <v>18</v>
      </c>
      <c r="I383" s="10" t="str">
        <f t="shared" si="6"/>
        <v>April 1 - September 30</v>
      </c>
      <c r="J383" s="22">
        <v>135</v>
      </c>
      <c r="K383" s="22">
        <v>64</v>
      </c>
    </row>
    <row r="384" spans="1:11" x14ac:dyDescent="0.2">
      <c r="A384" s="23">
        <v>217</v>
      </c>
      <c r="B384" s="23" t="str">
        <f>COUNTIF($E$1:E384,E384)&amp;E384</f>
        <v>1NC - Atlantic Beach / Morehead City</v>
      </c>
      <c r="C384" s="11" t="s">
        <v>340</v>
      </c>
      <c r="D384" s="11" t="s">
        <v>343</v>
      </c>
      <c r="E384" s="11" t="s">
        <v>778</v>
      </c>
      <c r="F384" s="11" t="s">
        <v>344</v>
      </c>
      <c r="G384" s="11" t="s">
        <v>11</v>
      </c>
      <c r="H384" s="11" t="s">
        <v>12</v>
      </c>
      <c r="I384" s="11" t="str">
        <f t="shared" si="6"/>
        <v>October 1 - February 28</v>
      </c>
      <c r="J384" s="24">
        <v>115</v>
      </c>
      <c r="K384" s="24">
        <v>64</v>
      </c>
    </row>
    <row r="385" spans="1:11" x14ac:dyDescent="0.2">
      <c r="A385" s="23">
        <v>217</v>
      </c>
      <c r="B385" s="23" t="str">
        <f>COUNTIF($E$1:E385,E385)&amp;E385</f>
        <v>2NC - Atlantic Beach / Morehead City</v>
      </c>
      <c r="C385" s="11" t="s">
        <v>340</v>
      </c>
      <c r="D385" s="11" t="s">
        <v>343</v>
      </c>
      <c r="E385" s="11" t="s">
        <v>778</v>
      </c>
      <c r="F385" s="11" t="s">
        <v>344</v>
      </c>
      <c r="G385" s="11" t="s">
        <v>13</v>
      </c>
      <c r="H385" s="11" t="s">
        <v>42</v>
      </c>
      <c r="I385" s="11" t="str">
        <f t="shared" si="6"/>
        <v>March 1 - August 31</v>
      </c>
      <c r="J385" s="24">
        <v>153</v>
      </c>
      <c r="K385" s="24">
        <v>64</v>
      </c>
    </row>
    <row r="386" spans="1:11" x14ac:dyDescent="0.2">
      <c r="A386" s="23">
        <v>217</v>
      </c>
      <c r="B386" s="23" t="str">
        <f>COUNTIF($E$1:E386,E386)&amp;E386</f>
        <v>3NC - Atlantic Beach / Morehead City</v>
      </c>
      <c r="C386" s="11" t="s">
        <v>340</v>
      </c>
      <c r="D386" s="11" t="s">
        <v>343</v>
      </c>
      <c r="E386" s="11" t="s">
        <v>778</v>
      </c>
      <c r="F386" s="11" t="s">
        <v>344</v>
      </c>
      <c r="G386" s="11" t="s">
        <v>43</v>
      </c>
      <c r="H386" s="11" t="s">
        <v>18</v>
      </c>
      <c r="I386" s="11" t="str">
        <f t="shared" si="6"/>
        <v>September 1 - September 30</v>
      </c>
      <c r="J386" s="24">
        <v>115</v>
      </c>
      <c r="K386" s="24">
        <v>64</v>
      </c>
    </row>
    <row r="387" spans="1:11" x14ac:dyDescent="0.2">
      <c r="A387" s="21">
        <v>218</v>
      </c>
      <c r="B387" s="21" t="str">
        <f>COUNTIF($E$1:E387,E387)&amp;E387</f>
        <v>1NC - Chapel Hill</v>
      </c>
      <c r="C387" s="10" t="s">
        <v>340</v>
      </c>
      <c r="D387" s="10" t="s">
        <v>345</v>
      </c>
      <c r="E387" s="10" t="s">
        <v>779</v>
      </c>
      <c r="F387" s="10" t="s">
        <v>175</v>
      </c>
      <c r="G387" s="10" t="s">
        <v>8</v>
      </c>
      <c r="H387" s="10" t="s">
        <v>8</v>
      </c>
      <c r="I387" s="10" t="str">
        <f t="shared" si="6"/>
        <v xml:space="preserve"> - </v>
      </c>
      <c r="J387" s="22">
        <v>130</v>
      </c>
      <c r="K387" s="22">
        <v>74</v>
      </c>
    </row>
    <row r="388" spans="1:11" x14ac:dyDescent="0.2">
      <c r="A388" s="23">
        <v>219</v>
      </c>
      <c r="B388" s="23" t="str">
        <f>COUNTIF($E$1:E388,E388)&amp;E388</f>
        <v>1NC - Charlotte</v>
      </c>
      <c r="C388" s="11" t="s">
        <v>340</v>
      </c>
      <c r="D388" s="11" t="s">
        <v>181</v>
      </c>
      <c r="E388" s="11" t="s">
        <v>780</v>
      </c>
      <c r="F388" s="11" t="s">
        <v>346</v>
      </c>
      <c r="G388" s="11" t="s">
        <v>8</v>
      </c>
      <c r="H388" s="11" t="s">
        <v>8</v>
      </c>
      <c r="I388" s="11" t="str">
        <f t="shared" si="6"/>
        <v xml:space="preserve"> - </v>
      </c>
      <c r="J388" s="24">
        <v>129</v>
      </c>
      <c r="K388" s="24">
        <v>69</v>
      </c>
    </row>
    <row r="389" spans="1:11" x14ac:dyDescent="0.2">
      <c r="A389" s="21">
        <v>221</v>
      </c>
      <c r="B389" s="21" t="str">
        <f>COUNTIF($E$1:E389,E389)&amp;E389</f>
        <v>1NC - Durham</v>
      </c>
      <c r="C389" s="10" t="s">
        <v>340</v>
      </c>
      <c r="D389" s="10" t="s">
        <v>347</v>
      </c>
      <c r="E389" s="10" t="s">
        <v>781</v>
      </c>
      <c r="F389" s="10" t="s">
        <v>347</v>
      </c>
      <c r="G389" s="10" t="s">
        <v>8</v>
      </c>
      <c r="H389" s="10" t="s">
        <v>8</v>
      </c>
      <c r="I389" s="10" t="str">
        <f t="shared" si="6"/>
        <v xml:space="preserve"> - </v>
      </c>
      <c r="J389" s="22">
        <v>115</v>
      </c>
      <c r="K389" s="22">
        <v>64</v>
      </c>
    </row>
    <row r="390" spans="1:11" x14ac:dyDescent="0.2">
      <c r="A390" s="23">
        <v>464</v>
      </c>
      <c r="B390" s="23" t="str">
        <f>COUNTIF($E$1:E390,E390)&amp;E390</f>
        <v>1NC - Fayetteville</v>
      </c>
      <c r="C390" s="11" t="s">
        <v>340</v>
      </c>
      <c r="D390" s="11" t="s">
        <v>348</v>
      </c>
      <c r="E390" s="11" t="s">
        <v>782</v>
      </c>
      <c r="F390" s="11" t="s">
        <v>349</v>
      </c>
      <c r="G390" s="11" t="s">
        <v>8</v>
      </c>
      <c r="H390" s="11" t="s">
        <v>8</v>
      </c>
      <c r="I390" s="11" t="str">
        <f t="shared" ref="I390:I453" si="7">G390&amp;" - "&amp;H390</f>
        <v xml:space="preserve"> - </v>
      </c>
      <c r="J390" s="24">
        <v>123</v>
      </c>
      <c r="K390" s="24">
        <v>64</v>
      </c>
    </row>
    <row r="391" spans="1:11" x14ac:dyDescent="0.2">
      <c r="A391" s="21">
        <v>222</v>
      </c>
      <c r="B391" s="21" t="str">
        <f>COUNTIF($E$1:E391,E391)&amp;E391</f>
        <v>1NC - Greensboro</v>
      </c>
      <c r="C391" s="10" t="s">
        <v>340</v>
      </c>
      <c r="D391" s="10" t="s">
        <v>350</v>
      </c>
      <c r="E391" s="10" t="s">
        <v>783</v>
      </c>
      <c r="F391" s="10" t="s">
        <v>351</v>
      </c>
      <c r="G391" s="10" t="s">
        <v>11</v>
      </c>
      <c r="H391" s="10" t="s">
        <v>34</v>
      </c>
      <c r="I391" s="10" t="str">
        <f t="shared" si="7"/>
        <v>October 1 - April 30</v>
      </c>
      <c r="J391" s="22">
        <v>120</v>
      </c>
      <c r="K391" s="22">
        <v>64</v>
      </c>
    </row>
    <row r="392" spans="1:11" x14ac:dyDescent="0.2">
      <c r="A392" s="21">
        <v>222</v>
      </c>
      <c r="B392" s="21" t="str">
        <f>COUNTIF($E$1:E392,E392)&amp;E392</f>
        <v>2NC - Greensboro</v>
      </c>
      <c r="C392" s="10" t="s">
        <v>340</v>
      </c>
      <c r="D392" s="10" t="s">
        <v>350</v>
      </c>
      <c r="E392" s="10" t="s">
        <v>783</v>
      </c>
      <c r="F392" s="10" t="s">
        <v>351</v>
      </c>
      <c r="G392" s="10" t="s">
        <v>35</v>
      </c>
      <c r="H392" s="10" t="s">
        <v>18</v>
      </c>
      <c r="I392" s="10" t="str">
        <f t="shared" si="7"/>
        <v>May 1 - September 30</v>
      </c>
      <c r="J392" s="22">
        <v>116</v>
      </c>
      <c r="K392" s="22">
        <v>64</v>
      </c>
    </row>
    <row r="393" spans="1:11" x14ac:dyDescent="0.2">
      <c r="A393" s="23">
        <v>224</v>
      </c>
      <c r="B393" s="23" t="str">
        <f>COUNTIF($E$1:E393,E393)&amp;E393</f>
        <v>1NC - Kill Devil Hills</v>
      </c>
      <c r="C393" s="11" t="s">
        <v>340</v>
      </c>
      <c r="D393" s="11" t="s">
        <v>352</v>
      </c>
      <c r="E393" s="11" t="s">
        <v>784</v>
      </c>
      <c r="F393" s="11" t="s">
        <v>353</v>
      </c>
      <c r="G393" s="11" t="s">
        <v>11</v>
      </c>
      <c r="H393" s="11" t="s">
        <v>24</v>
      </c>
      <c r="I393" s="11" t="str">
        <f t="shared" si="7"/>
        <v>October 1 - March 31</v>
      </c>
      <c r="J393" s="24">
        <v>118</v>
      </c>
      <c r="K393" s="24">
        <v>74</v>
      </c>
    </row>
    <row r="394" spans="1:11" x14ac:dyDescent="0.2">
      <c r="A394" s="23">
        <v>224</v>
      </c>
      <c r="B394" s="23" t="str">
        <f>COUNTIF($E$1:E394,E394)&amp;E394</f>
        <v>2NC - Kill Devil Hills</v>
      </c>
      <c r="C394" s="11" t="s">
        <v>340</v>
      </c>
      <c r="D394" s="11" t="s">
        <v>352</v>
      </c>
      <c r="E394" s="11" t="s">
        <v>784</v>
      </c>
      <c r="F394" s="11" t="s">
        <v>353</v>
      </c>
      <c r="G394" s="11" t="s">
        <v>25</v>
      </c>
      <c r="H394" s="11" t="s">
        <v>66</v>
      </c>
      <c r="I394" s="11" t="str">
        <f t="shared" si="7"/>
        <v>April 1 - June 30</v>
      </c>
      <c r="J394" s="24">
        <v>214</v>
      </c>
      <c r="K394" s="24">
        <v>74</v>
      </c>
    </row>
    <row r="395" spans="1:11" x14ac:dyDescent="0.2">
      <c r="A395" s="23">
        <v>224</v>
      </c>
      <c r="B395" s="23" t="str">
        <f>COUNTIF($E$1:E395,E395)&amp;E395</f>
        <v>3NC - Kill Devil Hills</v>
      </c>
      <c r="C395" s="11" t="s">
        <v>340</v>
      </c>
      <c r="D395" s="11" t="s">
        <v>352</v>
      </c>
      <c r="E395" s="11" t="s">
        <v>784</v>
      </c>
      <c r="F395" s="11" t="s">
        <v>353</v>
      </c>
      <c r="G395" s="11" t="s">
        <v>67</v>
      </c>
      <c r="H395" s="11" t="s">
        <v>18</v>
      </c>
      <c r="I395" s="11" t="str">
        <f t="shared" si="7"/>
        <v>July 1 - September 30</v>
      </c>
      <c r="J395" s="24">
        <v>251</v>
      </c>
      <c r="K395" s="24">
        <v>74</v>
      </c>
    </row>
    <row r="396" spans="1:11" x14ac:dyDescent="0.2">
      <c r="A396" s="21">
        <v>227</v>
      </c>
      <c r="B396" s="21" t="str">
        <f>COUNTIF($E$1:E396,E396)&amp;E396</f>
        <v>1NC - Raleigh</v>
      </c>
      <c r="C396" s="10" t="s">
        <v>340</v>
      </c>
      <c r="D396" s="10" t="s">
        <v>354</v>
      </c>
      <c r="E396" s="10" t="s">
        <v>785</v>
      </c>
      <c r="F396" s="10" t="s">
        <v>355</v>
      </c>
      <c r="G396" s="10" t="s">
        <v>8</v>
      </c>
      <c r="H396" s="10" t="s">
        <v>8</v>
      </c>
      <c r="I396" s="10" t="str">
        <f t="shared" si="7"/>
        <v xml:space="preserve"> - </v>
      </c>
      <c r="J396" s="22">
        <v>125</v>
      </c>
      <c r="K396" s="22">
        <v>64</v>
      </c>
    </row>
    <row r="397" spans="1:11" x14ac:dyDescent="0.2">
      <c r="A397" s="23">
        <v>229</v>
      </c>
      <c r="B397" s="23" t="str">
        <f>COUNTIF($E$1:E397,E397)&amp;E397</f>
        <v>1NC - Wilmington</v>
      </c>
      <c r="C397" s="11" t="s">
        <v>340</v>
      </c>
      <c r="D397" s="11" t="s">
        <v>150</v>
      </c>
      <c r="E397" s="11" t="s">
        <v>786</v>
      </c>
      <c r="F397" s="11" t="s">
        <v>356</v>
      </c>
      <c r="G397" s="11" t="s">
        <v>8</v>
      </c>
      <c r="H397" s="11" t="s">
        <v>8</v>
      </c>
      <c r="I397" s="11" t="str">
        <f t="shared" si="7"/>
        <v xml:space="preserve"> - </v>
      </c>
      <c r="J397" s="24">
        <v>133</v>
      </c>
      <c r="K397" s="24">
        <v>59</v>
      </c>
    </row>
    <row r="398" spans="1:11" x14ac:dyDescent="0.2">
      <c r="A398" s="21">
        <v>231</v>
      </c>
      <c r="B398" s="21" t="str">
        <f>COUNTIF($E$1:E398,E398)&amp;E398</f>
        <v>1NE - Omaha</v>
      </c>
      <c r="C398" s="10" t="s">
        <v>357</v>
      </c>
      <c r="D398" s="10" t="s">
        <v>358</v>
      </c>
      <c r="E398" s="10" t="s">
        <v>787</v>
      </c>
      <c r="F398" s="10" t="s">
        <v>121</v>
      </c>
      <c r="G398" s="10" t="s">
        <v>8</v>
      </c>
      <c r="H398" s="10" t="s">
        <v>8</v>
      </c>
      <c r="I398" s="10" t="str">
        <f t="shared" si="7"/>
        <v xml:space="preserve"> - </v>
      </c>
      <c r="J398" s="22">
        <v>115</v>
      </c>
      <c r="K398" s="22">
        <v>64</v>
      </c>
    </row>
    <row r="399" spans="1:11" x14ac:dyDescent="0.2">
      <c r="A399" s="23">
        <v>232</v>
      </c>
      <c r="B399" s="23" t="str">
        <f>COUNTIF($E$1:E399,E399)&amp;E399</f>
        <v>1NH - Concord</v>
      </c>
      <c r="C399" s="11" t="s">
        <v>359</v>
      </c>
      <c r="D399" s="11" t="s">
        <v>360</v>
      </c>
      <c r="E399" s="11" t="s">
        <v>788</v>
      </c>
      <c r="F399" s="11" t="s">
        <v>361</v>
      </c>
      <c r="G399" s="11" t="s">
        <v>8</v>
      </c>
      <c r="H399" s="11" t="s">
        <v>8</v>
      </c>
      <c r="I399" s="11" t="str">
        <f t="shared" si="7"/>
        <v xml:space="preserve"> - </v>
      </c>
      <c r="J399" s="24">
        <v>122</v>
      </c>
      <c r="K399" s="24">
        <v>64</v>
      </c>
    </row>
    <row r="400" spans="1:11" x14ac:dyDescent="0.2">
      <c r="A400" s="21">
        <v>233</v>
      </c>
      <c r="B400" s="21" t="str">
        <f>COUNTIF($E$1:E400,E400)&amp;E400</f>
        <v>1NH - Conway</v>
      </c>
      <c r="C400" s="10" t="s">
        <v>359</v>
      </c>
      <c r="D400" s="10" t="s">
        <v>362</v>
      </c>
      <c r="E400" s="10" t="s">
        <v>789</v>
      </c>
      <c r="F400" s="10" t="s">
        <v>363</v>
      </c>
      <c r="G400" s="10" t="s">
        <v>11</v>
      </c>
      <c r="H400" s="10" t="s">
        <v>12</v>
      </c>
      <c r="I400" s="10" t="str">
        <f t="shared" si="7"/>
        <v>October 1 - February 28</v>
      </c>
      <c r="J400" s="22">
        <v>133</v>
      </c>
      <c r="K400" s="22">
        <v>69</v>
      </c>
    </row>
    <row r="401" spans="1:11" x14ac:dyDescent="0.2">
      <c r="A401" s="21">
        <v>233</v>
      </c>
      <c r="B401" s="21" t="str">
        <f>COUNTIF($E$1:E401,E401)&amp;E401</f>
        <v>2NH - Conway</v>
      </c>
      <c r="C401" s="10" t="s">
        <v>359</v>
      </c>
      <c r="D401" s="10" t="s">
        <v>362</v>
      </c>
      <c r="E401" s="10" t="s">
        <v>789</v>
      </c>
      <c r="F401" s="10" t="s">
        <v>363</v>
      </c>
      <c r="G401" s="10" t="s">
        <v>13</v>
      </c>
      <c r="H401" s="10" t="s">
        <v>66</v>
      </c>
      <c r="I401" s="10" t="str">
        <f t="shared" si="7"/>
        <v>March 1 - June 30</v>
      </c>
      <c r="J401" s="22">
        <v>116</v>
      </c>
      <c r="K401" s="22">
        <v>69</v>
      </c>
    </row>
    <row r="402" spans="1:11" x14ac:dyDescent="0.2">
      <c r="A402" s="21">
        <v>233</v>
      </c>
      <c r="B402" s="21" t="str">
        <f>COUNTIF($E$1:E402,E402)&amp;E402</f>
        <v>3NH - Conway</v>
      </c>
      <c r="C402" s="10" t="s">
        <v>359</v>
      </c>
      <c r="D402" s="10" t="s">
        <v>362</v>
      </c>
      <c r="E402" s="10" t="s">
        <v>789</v>
      </c>
      <c r="F402" s="10" t="s">
        <v>363</v>
      </c>
      <c r="G402" s="10" t="s">
        <v>67</v>
      </c>
      <c r="H402" s="10" t="s">
        <v>42</v>
      </c>
      <c r="I402" s="10" t="str">
        <f t="shared" si="7"/>
        <v>July 1 - August 31</v>
      </c>
      <c r="J402" s="22">
        <v>164</v>
      </c>
      <c r="K402" s="22">
        <v>69</v>
      </c>
    </row>
    <row r="403" spans="1:11" x14ac:dyDescent="0.2">
      <c r="A403" s="21">
        <v>233</v>
      </c>
      <c r="B403" s="21" t="str">
        <f>COUNTIF($E$1:E403,E403)&amp;E403</f>
        <v>4NH - Conway</v>
      </c>
      <c r="C403" s="10" t="s">
        <v>359</v>
      </c>
      <c r="D403" s="10" t="s">
        <v>362</v>
      </c>
      <c r="E403" s="10" t="s">
        <v>789</v>
      </c>
      <c r="F403" s="10" t="s">
        <v>363</v>
      </c>
      <c r="G403" s="10" t="s">
        <v>43</v>
      </c>
      <c r="H403" s="10" t="s">
        <v>18</v>
      </c>
      <c r="I403" s="10" t="str">
        <f t="shared" si="7"/>
        <v>September 1 - September 30</v>
      </c>
      <c r="J403" s="22">
        <v>133</v>
      </c>
      <c r="K403" s="22">
        <v>69</v>
      </c>
    </row>
    <row r="404" spans="1:11" x14ac:dyDescent="0.2">
      <c r="A404" s="23">
        <v>234</v>
      </c>
      <c r="B404" s="23" t="str">
        <f>COUNTIF($E$1:E404,E404)&amp;E404</f>
        <v>1NH - Durham</v>
      </c>
      <c r="C404" s="11" t="s">
        <v>359</v>
      </c>
      <c r="D404" s="11" t="s">
        <v>347</v>
      </c>
      <c r="E404" s="11" t="s">
        <v>790</v>
      </c>
      <c r="F404" s="11" t="s">
        <v>364</v>
      </c>
      <c r="G404" s="11" t="s">
        <v>11</v>
      </c>
      <c r="H404" s="11" t="s">
        <v>66</v>
      </c>
      <c r="I404" s="11" t="str">
        <f t="shared" si="7"/>
        <v>October 1 - June 30</v>
      </c>
      <c r="J404" s="24">
        <v>123</v>
      </c>
      <c r="K404" s="24">
        <v>59</v>
      </c>
    </row>
    <row r="405" spans="1:11" x14ac:dyDescent="0.2">
      <c r="A405" s="23">
        <v>234</v>
      </c>
      <c r="B405" s="23" t="str">
        <f>COUNTIF($E$1:E405,E405)&amp;E405</f>
        <v>2NH - Durham</v>
      </c>
      <c r="C405" s="11" t="s">
        <v>359</v>
      </c>
      <c r="D405" s="11" t="s">
        <v>347</v>
      </c>
      <c r="E405" s="11" t="s">
        <v>790</v>
      </c>
      <c r="F405" s="11" t="s">
        <v>364</v>
      </c>
      <c r="G405" s="11" t="s">
        <v>67</v>
      </c>
      <c r="H405" s="11" t="s">
        <v>42</v>
      </c>
      <c r="I405" s="11" t="str">
        <f t="shared" si="7"/>
        <v>July 1 - August 31</v>
      </c>
      <c r="J405" s="24">
        <v>148</v>
      </c>
      <c r="K405" s="24">
        <v>59</v>
      </c>
    </row>
    <row r="406" spans="1:11" x14ac:dyDescent="0.2">
      <c r="A406" s="23">
        <v>234</v>
      </c>
      <c r="B406" s="23" t="str">
        <f>COUNTIF($E$1:E406,E406)&amp;E406</f>
        <v>3NH - Durham</v>
      </c>
      <c r="C406" s="11" t="s">
        <v>359</v>
      </c>
      <c r="D406" s="11" t="s">
        <v>347</v>
      </c>
      <c r="E406" s="11" t="s">
        <v>790</v>
      </c>
      <c r="F406" s="11" t="s">
        <v>364</v>
      </c>
      <c r="G406" s="11" t="s">
        <v>43</v>
      </c>
      <c r="H406" s="11" t="s">
        <v>18</v>
      </c>
      <c r="I406" s="11" t="str">
        <f t="shared" si="7"/>
        <v>September 1 - September 30</v>
      </c>
      <c r="J406" s="24">
        <v>123</v>
      </c>
      <c r="K406" s="24">
        <v>59</v>
      </c>
    </row>
    <row r="407" spans="1:11" x14ac:dyDescent="0.2">
      <c r="A407" s="21">
        <v>235</v>
      </c>
      <c r="B407" s="21" t="str">
        <f>COUNTIF($E$1:E407,E407)&amp;E407</f>
        <v>1NH - Laconia</v>
      </c>
      <c r="C407" s="10" t="s">
        <v>359</v>
      </c>
      <c r="D407" s="10" t="s">
        <v>365</v>
      </c>
      <c r="E407" s="10" t="s">
        <v>791</v>
      </c>
      <c r="F407" s="10" t="s">
        <v>366</v>
      </c>
      <c r="G407" s="10" t="s">
        <v>11</v>
      </c>
      <c r="H407" s="10" t="s">
        <v>32</v>
      </c>
      <c r="I407" s="10" t="str">
        <f t="shared" si="7"/>
        <v>October 1 - October 31</v>
      </c>
      <c r="J407" s="22">
        <v>171</v>
      </c>
      <c r="K407" s="22">
        <v>64</v>
      </c>
    </row>
    <row r="408" spans="1:11" x14ac:dyDescent="0.2">
      <c r="A408" s="21">
        <v>235</v>
      </c>
      <c r="B408" s="21" t="str">
        <f>COUNTIF($E$1:E408,E408)&amp;E408</f>
        <v>2NH - Laconia</v>
      </c>
      <c r="C408" s="10" t="s">
        <v>359</v>
      </c>
      <c r="D408" s="10" t="s">
        <v>365</v>
      </c>
      <c r="E408" s="10" t="s">
        <v>791</v>
      </c>
      <c r="F408" s="10" t="s">
        <v>366</v>
      </c>
      <c r="G408" s="10" t="s">
        <v>33</v>
      </c>
      <c r="H408" s="10" t="s">
        <v>14</v>
      </c>
      <c r="I408" s="10" t="str">
        <f t="shared" si="7"/>
        <v>November 1 - May 31</v>
      </c>
      <c r="J408" s="22">
        <v>140</v>
      </c>
      <c r="K408" s="22">
        <v>64</v>
      </c>
    </row>
    <row r="409" spans="1:11" x14ac:dyDescent="0.2">
      <c r="A409" s="21">
        <v>235</v>
      </c>
      <c r="B409" s="21" t="str">
        <f>COUNTIF($E$1:E409,E409)&amp;E409</f>
        <v>3NH - Laconia</v>
      </c>
      <c r="C409" s="10" t="s">
        <v>359</v>
      </c>
      <c r="D409" s="10" t="s">
        <v>365</v>
      </c>
      <c r="E409" s="10" t="s">
        <v>791</v>
      </c>
      <c r="F409" s="10" t="s">
        <v>366</v>
      </c>
      <c r="G409" s="10" t="s">
        <v>15</v>
      </c>
      <c r="H409" s="10" t="s">
        <v>18</v>
      </c>
      <c r="I409" s="10" t="str">
        <f t="shared" si="7"/>
        <v>June 1 - September 30</v>
      </c>
      <c r="J409" s="22">
        <v>171</v>
      </c>
      <c r="K409" s="22">
        <v>64</v>
      </c>
    </row>
    <row r="410" spans="1:11" x14ac:dyDescent="0.2">
      <c r="A410" s="23">
        <v>236</v>
      </c>
      <c r="B410" s="23" t="str">
        <f>COUNTIF($E$1:E410,E410)&amp;E410</f>
        <v>1NH - Lebanon / Lincoln / West Lebanon</v>
      </c>
      <c r="C410" s="11" t="s">
        <v>359</v>
      </c>
      <c r="D410" s="11" t="s">
        <v>367</v>
      </c>
      <c r="E410" s="11" t="s">
        <v>792</v>
      </c>
      <c r="F410" s="11" t="s">
        <v>368</v>
      </c>
      <c r="G410" s="11" t="s">
        <v>8</v>
      </c>
      <c r="H410" s="11" t="s">
        <v>8</v>
      </c>
      <c r="I410" s="11" t="str">
        <f t="shared" si="7"/>
        <v xml:space="preserve"> - </v>
      </c>
      <c r="J410" s="24">
        <v>148</v>
      </c>
      <c r="K410" s="24">
        <v>59</v>
      </c>
    </row>
    <row r="411" spans="1:11" x14ac:dyDescent="0.2">
      <c r="A411" s="21">
        <v>237</v>
      </c>
      <c r="B411" s="21" t="str">
        <f>COUNTIF($E$1:E411,E411)&amp;E411</f>
        <v>1NH - Manchester</v>
      </c>
      <c r="C411" s="10" t="s">
        <v>359</v>
      </c>
      <c r="D411" s="10" t="s">
        <v>369</v>
      </c>
      <c r="E411" s="10" t="s">
        <v>793</v>
      </c>
      <c r="F411" s="10" t="s">
        <v>370</v>
      </c>
      <c r="G411" s="10" t="s">
        <v>11</v>
      </c>
      <c r="H411" s="10" t="s">
        <v>12</v>
      </c>
      <c r="I411" s="10" t="str">
        <f t="shared" si="7"/>
        <v>October 1 - February 28</v>
      </c>
      <c r="J411" s="22">
        <v>124</v>
      </c>
      <c r="K411" s="22">
        <v>64</v>
      </c>
    </row>
    <row r="412" spans="1:11" x14ac:dyDescent="0.2">
      <c r="A412" s="21">
        <v>237</v>
      </c>
      <c r="B412" s="21" t="str">
        <f>COUNTIF($E$1:E412,E412)&amp;E412</f>
        <v>2NH - Manchester</v>
      </c>
      <c r="C412" s="10" t="s">
        <v>359</v>
      </c>
      <c r="D412" s="10" t="s">
        <v>369</v>
      </c>
      <c r="E412" s="10" t="s">
        <v>793</v>
      </c>
      <c r="F412" s="10" t="s">
        <v>370</v>
      </c>
      <c r="G412" s="10" t="s">
        <v>13</v>
      </c>
      <c r="H412" s="10" t="s">
        <v>34</v>
      </c>
      <c r="I412" s="10" t="str">
        <f t="shared" si="7"/>
        <v>March 1 - April 30</v>
      </c>
      <c r="J412" s="22">
        <v>115</v>
      </c>
      <c r="K412" s="22">
        <v>64</v>
      </c>
    </row>
    <row r="413" spans="1:11" x14ac:dyDescent="0.2">
      <c r="A413" s="21">
        <v>237</v>
      </c>
      <c r="B413" s="21" t="str">
        <f>COUNTIF($E$1:E413,E413)&amp;E413</f>
        <v>3NH - Manchester</v>
      </c>
      <c r="C413" s="10" t="s">
        <v>359</v>
      </c>
      <c r="D413" s="10" t="s">
        <v>369</v>
      </c>
      <c r="E413" s="10" t="s">
        <v>793</v>
      </c>
      <c r="F413" s="10" t="s">
        <v>370</v>
      </c>
      <c r="G413" s="10" t="s">
        <v>35</v>
      </c>
      <c r="H413" s="10" t="s">
        <v>18</v>
      </c>
      <c r="I413" s="10" t="str">
        <f t="shared" si="7"/>
        <v>May 1 - September 30</v>
      </c>
      <c r="J413" s="22">
        <v>124</v>
      </c>
      <c r="K413" s="22">
        <v>64</v>
      </c>
    </row>
    <row r="414" spans="1:11" x14ac:dyDescent="0.2">
      <c r="A414" s="23">
        <v>238</v>
      </c>
      <c r="B414" s="23" t="str">
        <f>COUNTIF($E$1:E414,E414)&amp;E414</f>
        <v>1NH - Portsmouth</v>
      </c>
      <c r="C414" s="11" t="s">
        <v>359</v>
      </c>
      <c r="D414" s="11" t="s">
        <v>371</v>
      </c>
      <c r="E414" s="11" t="s">
        <v>794</v>
      </c>
      <c r="F414" s="11" t="s">
        <v>372</v>
      </c>
      <c r="G414" s="11" t="s">
        <v>11</v>
      </c>
      <c r="H414" s="11" t="s">
        <v>32</v>
      </c>
      <c r="I414" s="11" t="str">
        <f t="shared" si="7"/>
        <v>October 1 - October 31</v>
      </c>
      <c r="J414" s="24">
        <v>169</v>
      </c>
      <c r="K414" s="24">
        <v>64</v>
      </c>
    </row>
    <row r="415" spans="1:11" x14ac:dyDescent="0.2">
      <c r="A415" s="23">
        <v>238</v>
      </c>
      <c r="B415" s="23" t="str">
        <f>COUNTIF($E$1:E415,E415)&amp;E415</f>
        <v>2NH - Portsmouth</v>
      </c>
      <c r="C415" s="11" t="s">
        <v>359</v>
      </c>
      <c r="D415" s="11" t="s">
        <v>371</v>
      </c>
      <c r="E415" s="11" t="s">
        <v>794</v>
      </c>
      <c r="F415" s="11" t="s">
        <v>372</v>
      </c>
      <c r="G415" s="11" t="s">
        <v>33</v>
      </c>
      <c r="H415" s="11" t="s">
        <v>66</v>
      </c>
      <c r="I415" s="11" t="str">
        <f t="shared" si="7"/>
        <v>November 1 - June 30</v>
      </c>
      <c r="J415" s="24">
        <v>125</v>
      </c>
      <c r="K415" s="24">
        <v>64</v>
      </c>
    </row>
    <row r="416" spans="1:11" x14ac:dyDescent="0.2">
      <c r="A416" s="23">
        <v>238</v>
      </c>
      <c r="B416" s="23" t="str">
        <f>COUNTIF($E$1:E416,E416)&amp;E416</f>
        <v>3NH - Portsmouth</v>
      </c>
      <c r="C416" s="11" t="s">
        <v>359</v>
      </c>
      <c r="D416" s="11" t="s">
        <v>371</v>
      </c>
      <c r="E416" s="11" t="s">
        <v>794</v>
      </c>
      <c r="F416" s="11" t="s">
        <v>372</v>
      </c>
      <c r="G416" s="11" t="s">
        <v>67</v>
      </c>
      <c r="H416" s="11" t="s">
        <v>42</v>
      </c>
      <c r="I416" s="11" t="str">
        <f t="shared" si="7"/>
        <v>July 1 - August 31</v>
      </c>
      <c r="J416" s="24">
        <v>189</v>
      </c>
      <c r="K416" s="24">
        <v>64</v>
      </c>
    </row>
    <row r="417" spans="1:11" x14ac:dyDescent="0.2">
      <c r="A417" s="23">
        <v>238</v>
      </c>
      <c r="B417" s="23" t="str">
        <f>COUNTIF($E$1:E417,E417)&amp;E417</f>
        <v>4NH - Portsmouth</v>
      </c>
      <c r="C417" s="11" t="s">
        <v>359</v>
      </c>
      <c r="D417" s="11" t="s">
        <v>371</v>
      </c>
      <c r="E417" s="11" t="s">
        <v>794</v>
      </c>
      <c r="F417" s="11" t="s">
        <v>372</v>
      </c>
      <c r="G417" s="11" t="s">
        <v>43</v>
      </c>
      <c r="H417" s="11" t="s">
        <v>18</v>
      </c>
      <c r="I417" s="11" t="str">
        <f t="shared" si="7"/>
        <v>September 1 - September 30</v>
      </c>
      <c r="J417" s="24">
        <v>169</v>
      </c>
      <c r="K417" s="24">
        <v>64</v>
      </c>
    </row>
    <row r="418" spans="1:11" x14ac:dyDescent="0.2">
      <c r="A418" s="21">
        <v>241</v>
      </c>
      <c r="B418" s="21" t="str">
        <f>COUNTIF($E$1:E418,E418)&amp;E418</f>
        <v>1NJ - Cherry Hill / Moorestown</v>
      </c>
      <c r="C418" s="10" t="s">
        <v>373</v>
      </c>
      <c r="D418" s="10" t="s">
        <v>374</v>
      </c>
      <c r="E418" s="10" t="s">
        <v>795</v>
      </c>
      <c r="F418" s="10" t="s">
        <v>375</v>
      </c>
      <c r="G418" s="10" t="s">
        <v>8</v>
      </c>
      <c r="H418" s="10" t="s">
        <v>8</v>
      </c>
      <c r="I418" s="10" t="str">
        <f t="shared" si="7"/>
        <v xml:space="preserve"> - </v>
      </c>
      <c r="J418" s="22">
        <v>108</v>
      </c>
      <c r="K418" s="22">
        <v>69</v>
      </c>
    </row>
    <row r="419" spans="1:11" x14ac:dyDescent="0.2">
      <c r="A419" s="23">
        <v>242</v>
      </c>
      <c r="B419" s="23" t="str">
        <f>COUNTIF($E$1:E419,E419)&amp;E419</f>
        <v>1NJ - Eatontown / Freehold</v>
      </c>
      <c r="C419" s="11" t="s">
        <v>373</v>
      </c>
      <c r="D419" s="11" t="s">
        <v>376</v>
      </c>
      <c r="E419" s="11" t="s">
        <v>796</v>
      </c>
      <c r="F419" s="11" t="s">
        <v>377</v>
      </c>
      <c r="G419" s="11" t="s">
        <v>11</v>
      </c>
      <c r="H419" s="11" t="s">
        <v>14</v>
      </c>
      <c r="I419" s="11" t="str">
        <f t="shared" si="7"/>
        <v>October 1 - May 31</v>
      </c>
      <c r="J419" s="24">
        <v>128</v>
      </c>
      <c r="K419" s="24">
        <v>69</v>
      </c>
    </row>
    <row r="420" spans="1:11" x14ac:dyDescent="0.2">
      <c r="A420" s="23">
        <v>242</v>
      </c>
      <c r="B420" s="23" t="str">
        <f>COUNTIF($E$1:E420,E420)&amp;E420</f>
        <v>2NJ - Eatontown / Freehold</v>
      </c>
      <c r="C420" s="11" t="s">
        <v>373</v>
      </c>
      <c r="D420" s="11" t="s">
        <v>376</v>
      </c>
      <c r="E420" s="11" t="s">
        <v>796</v>
      </c>
      <c r="F420" s="11" t="s">
        <v>377</v>
      </c>
      <c r="G420" s="11" t="s">
        <v>15</v>
      </c>
      <c r="H420" s="11" t="s">
        <v>42</v>
      </c>
      <c r="I420" s="11" t="str">
        <f t="shared" si="7"/>
        <v>June 1 - August 31</v>
      </c>
      <c r="J420" s="24">
        <v>164</v>
      </c>
      <c r="K420" s="24">
        <v>69</v>
      </c>
    </row>
    <row r="421" spans="1:11" x14ac:dyDescent="0.2">
      <c r="A421" s="23">
        <v>242</v>
      </c>
      <c r="B421" s="23" t="str">
        <f>COUNTIF($E$1:E421,E421)&amp;E421</f>
        <v>3NJ - Eatontown / Freehold</v>
      </c>
      <c r="C421" s="11" t="s">
        <v>373</v>
      </c>
      <c r="D421" s="11" t="s">
        <v>376</v>
      </c>
      <c r="E421" s="11" t="s">
        <v>796</v>
      </c>
      <c r="F421" s="11" t="s">
        <v>377</v>
      </c>
      <c r="G421" s="11" t="s">
        <v>43</v>
      </c>
      <c r="H421" s="11" t="s">
        <v>18</v>
      </c>
      <c r="I421" s="11" t="str">
        <f t="shared" si="7"/>
        <v>September 1 - September 30</v>
      </c>
      <c r="J421" s="24">
        <v>128</v>
      </c>
      <c r="K421" s="24">
        <v>69</v>
      </c>
    </row>
    <row r="422" spans="1:11" x14ac:dyDescent="0.2">
      <c r="A422" s="21">
        <v>243</v>
      </c>
      <c r="B422" s="21" t="str">
        <f>COUNTIF($E$1:E422,E422)&amp;E422</f>
        <v>1NJ - Edison / Piscataway</v>
      </c>
      <c r="C422" s="10" t="s">
        <v>373</v>
      </c>
      <c r="D422" s="10" t="s">
        <v>378</v>
      </c>
      <c r="E422" s="10" t="s">
        <v>797</v>
      </c>
      <c r="F422" s="10" t="s">
        <v>379</v>
      </c>
      <c r="G422" s="10" t="s">
        <v>8</v>
      </c>
      <c r="H422" s="10" t="s">
        <v>8</v>
      </c>
      <c r="I422" s="10" t="str">
        <f t="shared" si="7"/>
        <v xml:space="preserve"> - </v>
      </c>
      <c r="J422" s="22">
        <v>118</v>
      </c>
      <c r="K422" s="22">
        <v>69</v>
      </c>
    </row>
    <row r="423" spans="1:11" x14ac:dyDescent="0.2">
      <c r="A423" s="23">
        <v>244</v>
      </c>
      <c r="B423" s="23" t="str">
        <f>COUNTIF($E$1:E423,E423)&amp;E423</f>
        <v>1NJ - Flemington</v>
      </c>
      <c r="C423" s="11" t="s">
        <v>373</v>
      </c>
      <c r="D423" s="11" t="s">
        <v>380</v>
      </c>
      <c r="E423" s="11" t="s">
        <v>798</v>
      </c>
      <c r="F423" s="11" t="s">
        <v>381</v>
      </c>
      <c r="G423" s="11" t="s">
        <v>8</v>
      </c>
      <c r="H423" s="11" t="s">
        <v>8</v>
      </c>
      <c r="I423" s="11" t="str">
        <f t="shared" si="7"/>
        <v xml:space="preserve"> - </v>
      </c>
      <c r="J423" s="24">
        <v>127</v>
      </c>
      <c r="K423" s="24">
        <v>69</v>
      </c>
    </row>
    <row r="424" spans="1:11" x14ac:dyDescent="0.2">
      <c r="A424" s="21">
        <v>246</v>
      </c>
      <c r="B424" s="21" t="str">
        <f>COUNTIF($E$1:E424,E424)&amp;E424</f>
        <v>1NJ - Newark</v>
      </c>
      <c r="C424" s="10" t="s">
        <v>373</v>
      </c>
      <c r="D424" s="10" t="s">
        <v>382</v>
      </c>
      <c r="E424" s="10" t="s">
        <v>799</v>
      </c>
      <c r="F424" s="10" t="s">
        <v>383</v>
      </c>
      <c r="G424" s="10" t="s">
        <v>8</v>
      </c>
      <c r="H424" s="10" t="s">
        <v>8</v>
      </c>
      <c r="I424" s="10" t="str">
        <f t="shared" si="7"/>
        <v xml:space="preserve"> - </v>
      </c>
      <c r="J424" s="22">
        <v>147</v>
      </c>
      <c r="K424" s="22">
        <v>69</v>
      </c>
    </row>
    <row r="425" spans="1:11" x14ac:dyDescent="0.2">
      <c r="A425" s="23">
        <v>247</v>
      </c>
      <c r="B425" s="23" t="str">
        <f>COUNTIF($E$1:E425,E425)&amp;E425</f>
        <v>1NJ - Parsippany</v>
      </c>
      <c r="C425" s="11" t="s">
        <v>373</v>
      </c>
      <c r="D425" s="11" t="s">
        <v>384</v>
      </c>
      <c r="E425" s="11" t="s">
        <v>800</v>
      </c>
      <c r="F425" s="11" t="s">
        <v>385</v>
      </c>
      <c r="G425" s="11" t="s">
        <v>8</v>
      </c>
      <c r="H425" s="11" t="s">
        <v>8</v>
      </c>
      <c r="I425" s="11" t="str">
        <f t="shared" si="7"/>
        <v xml:space="preserve"> - </v>
      </c>
      <c r="J425" s="24">
        <v>161</v>
      </c>
      <c r="K425" s="24">
        <v>69</v>
      </c>
    </row>
    <row r="426" spans="1:11" x14ac:dyDescent="0.2">
      <c r="A426" s="21">
        <v>249</v>
      </c>
      <c r="B426" s="21" t="str">
        <f>COUNTIF($E$1:E426,E426)&amp;E426</f>
        <v>1NJ - Princeton / Trenton</v>
      </c>
      <c r="C426" s="10" t="s">
        <v>373</v>
      </c>
      <c r="D426" s="10" t="s">
        <v>386</v>
      </c>
      <c r="E426" s="10" t="s">
        <v>801</v>
      </c>
      <c r="F426" s="10" t="s">
        <v>387</v>
      </c>
      <c r="G426" s="10" t="s">
        <v>8</v>
      </c>
      <c r="H426" s="10" t="s">
        <v>8</v>
      </c>
      <c r="I426" s="10" t="str">
        <f t="shared" si="7"/>
        <v xml:space="preserve"> - </v>
      </c>
      <c r="J426" s="22">
        <v>137</v>
      </c>
      <c r="K426" s="22">
        <v>69</v>
      </c>
    </row>
    <row r="427" spans="1:11" x14ac:dyDescent="0.2">
      <c r="A427" s="23">
        <v>248</v>
      </c>
      <c r="B427" s="23" t="str">
        <f>COUNTIF($E$1:E427,E427)&amp;E427</f>
        <v>1NJ - Somerset</v>
      </c>
      <c r="C427" s="11" t="s">
        <v>373</v>
      </c>
      <c r="D427" s="11" t="s">
        <v>388</v>
      </c>
      <c r="E427" s="11" t="s">
        <v>802</v>
      </c>
      <c r="F427" s="11" t="s">
        <v>388</v>
      </c>
      <c r="G427" s="11" t="s">
        <v>8</v>
      </c>
      <c r="H427" s="11" t="s">
        <v>8</v>
      </c>
      <c r="I427" s="11" t="str">
        <f t="shared" si="7"/>
        <v xml:space="preserve"> - </v>
      </c>
      <c r="J427" s="24">
        <v>153</v>
      </c>
      <c r="K427" s="24">
        <v>64</v>
      </c>
    </row>
    <row r="428" spans="1:11" x14ac:dyDescent="0.2">
      <c r="A428" s="21">
        <v>250</v>
      </c>
      <c r="B428" s="21" t="str">
        <f>COUNTIF($E$1:E428,E428)&amp;E428</f>
        <v>1NJ - Springfield / Cranford / New Providence</v>
      </c>
      <c r="C428" s="10" t="s">
        <v>373</v>
      </c>
      <c r="D428" s="10" t="s">
        <v>389</v>
      </c>
      <c r="E428" s="10" t="s">
        <v>803</v>
      </c>
      <c r="F428" s="10" t="s">
        <v>390</v>
      </c>
      <c r="G428" s="10" t="s">
        <v>8</v>
      </c>
      <c r="H428" s="10" t="s">
        <v>8</v>
      </c>
      <c r="I428" s="10" t="str">
        <f t="shared" si="7"/>
        <v xml:space="preserve"> - </v>
      </c>
      <c r="J428" s="22">
        <v>130</v>
      </c>
      <c r="K428" s="22">
        <v>69</v>
      </c>
    </row>
    <row r="429" spans="1:11" x14ac:dyDescent="0.2">
      <c r="A429" s="23">
        <v>251</v>
      </c>
      <c r="B429" s="23" t="str">
        <f>COUNTIF($E$1:E429,E429)&amp;E429</f>
        <v>1NJ - Toms River</v>
      </c>
      <c r="C429" s="11" t="s">
        <v>373</v>
      </c>
      <c r="D429" s="11" t="s">
        <v>391</v>
      </c>
      <c r="E429" s="11" t="s">
        <v>804</v>
      </c>
      <c r="F429" s="11" t="s">
        <v>392</v>
      </c>
      <c r="G429" s="11" t="s">
        <v>11</v>
      </c>
      <c r="H429" s="11" t="s">
        <v>66</v>
      </c>
      <c r="I429" s="11" t="str">
        <f t="shared" si="7"/>
        <v>October 1 - June 30</v>
      </c>
      <c r="J429" s="24">
        <v>152</v>
      </c>
      <c r="K429" s="24">
        <v>69</v>
      </c>
    </row>
    <row r="430" spans="1:11" x14ac:dyDescent="0.2">
      <c r="A430" s="23">
        <v>251</v>
      </c>
      <c r="B430" s="23" t="str">
        <f>COUNTIF($E$1:E430,E430)&amp;E430</f>
        <v>2NJ - Toms River</v>
      </c>
      <c r="C430" s="11" t="s">
        <v>373</v>
      </c>
      <c r="D430" s="11" t="s">
        <v>391</v>
      </c>
      <c r="E430" s="11" t="s">
        <v>804</v>
      </c>
      <c r="F430" s="11" t="s">
        <v>392</v>
      </c>
      <c r="G430" s="11" t="s">
        <v>67</v>
      </c>
      <c r="H430" s="11" t="s">
        <v>42</v>
      </c>
      <c r="I430" s="11" t="str">
        <f t="shared" si="7"/>
        <v>July 1 - August 31</v>
      </c>
      <c r="J430" s="24">
        <v>203</v>
      </c>
      <c r="K430" s="24">
        <v>69</v>
      </c>
    </row>
    <row r="431" spans="1:11" x14ac:dyDescent="0.2">
      <c r="A431" s="23">
        <v>251</v>
      </c>
      <c r="B431" s="23" t="str">
        <f>COUNTIF($E$1:E431,E431)&amp;E431</f>
        <v>3NJ - Toms River</v>
      </c>
      <c r="C431" s="11" t="s">
        <v>373</v>
      </c>
      <c r="D431" s="11" t="s">
        <v>391</v>
      </c>
      <c r="E431" s="11" t="s">
        <v>804</v>
      </c>
      <c r="F431" s="11" t="s">
        <v>392</v>
      </c>
      <c r="G431" s="11" t="s">
        <v>43</v>
      </c>
      <c r="H431" s="11" t="s">
        <v>18</v>
      </c>
      <c r="I431" s="11" t="str">
        <f t="shared" si="7"/>
        <v>September 1 - September 30</v>
      </c>
      <c r="J431" s="24">
        <v>152</v>
      </c>
      <c r="K431" s="24">
        <v>69</v>
      </c>
    </row>
    <row r="432" spans="1:11" x14ac:dyDescent="0.2">
      <c r="A432" s="21">
        <v>252</v>
      </c>
      <c r="B432" s="21" t="str">
        <f>COUNTIF($E$1:E432,E432)&amp;E432</f>
        <v>1NM - Albuquerque</v>
      </c>
      <c r="C432" s="10" t="s">
        <v>393</v>
      </c>
      <c r="D432" s="10" t="s">
        <v>394</v>
      </c>
      <c r="E432" s="10" t="s">
        <v>805</v>
      </c>
      <c r="F432" s="10" t="s">
        <v>395</v>
      </c>
      <c r="G432" s="10" t="s">
        <v>11</v>
      </c>
      <c r="H432" s="10" t="s">
        <v>32</v>
      </c>
      <c r="I432" s="10" t="str">
        <f t="shared" si="7"/>
        <v>October 1 - October 31</v>
      </c>
      <c r="J432" s="22">
        <v>141</v>
      </c>
      <c r="K432" s="22">
        <v>69</v>
      </c>
    </row>
    <row r="433" spans="1:11" x14ac:dyDescent="0.2">
      <c r="A433" s="21">
        <v>252</v>
      </c>
      <c r="B433" s="21" t="str">
        <f>COUNTIF($E$1:E433,E433)&amp;E433</f>
        <v>2NM - Albuquerque</v>
      </c>
      <c r="C433" s="10" t="s">
        <v>393</v>
      </c>
      <c r="D433" s="10" t="s">
        <v>394</v>
      </c>
      <c r="E433" s="10" t="s">
        <v>805</v>
      </c>
      <c r="F433" s="10" t="s">
        <v>395</v>
      </c>
      <c r="G433" s="10" t="s">
        <v>33</v>
      </c>
      <c r="H433" s="10" t="s">
        <v>12</v>
      </c>
      <c r="I433" s="10" t="str">
        <f t="shared" si="7"/>
        <v>November 1 - February 28</v>
      </c>
      <c r="J433" s="22">
        <v>130</v>
      </c>
      <c r="K433" s="22">
        <v>69</v>
      </c>
    </row>
    <row r="434" spans="1:11" x14ac:dyDescent="0.2">
      <c r="A434" s="21">
        <v>252</v>
      </c>
      <c r="B434" s="21" t="str">
        <f>COUNTIF($E$1:E434,E434)&amp;E434</f>
        <v>3NM - Albuquerque</v>
      </c>
      <c r="C434" s="10" t="s">
        <v>393</v>
      </c>
      <c r="D434" s="10" t="s">
        <v>394</v>
      </c>
      <c r="E434" s="10" t="s">
        <v>805</v>
      </c>
      <c r="F434" s="10" t="s">
        <v>395</v>
      </c>
      <c r="G434" s="10" t="s">
        <v>13</v>
      </c>
      <c r="H434" s="10" t="s">
        <v>18</v>
      </c>
      <c r="I434" s="10" t="str">
        <f t="shared" si="7"/>
        <v>March 1 - September 30</v>
      </c>
      <c r="J434" s="22">
        <v>141</v>
      </c>
      <c r="K434" s="22">
        <v>69</v>
      </c>
    </row>
    <row r="435" spans="1:11" x14ac:dyDescent="0.2">
      <c r="A435" s="23">
        <v>479</v>
      </c>
      <c r="B435" s="23" t="str">
        <f>COUNTIF($E$1:E435,E435)&amp;E435</f>
        <v>1NM - Carlsbad</v>
      </c>
      <c r="C435" s="11" t="s">
        <v>393</v>
      </c>
      <c r="D435" s="11" t="s">
        <v>396</v>
      </c>
      <c r="E435" s="11" t="s">
        <v>806</v>
      </c>
      <c r="F435" s="11" t="s">
        <v>397</v>
      </c>
      <c r="G435" s="11" t="s">
        <v>8</v>
      </c>
      <c r="H435" s="11" t="s">
        <v>8</v>
      </c>
      <c r="I435" s="11" t="str">
        <f t="shared" si="7"/>
        <v xml:space="preserve"> - </v>
      </c>
      <c r="J435" s="24">
        <v>212</v>
      </c>
      <c r="K435" s="24">
        <v>64</v>
      </c>
    </row>
    <row r="436" spans="1:11" x14ac:dyDescent="0.2">
      <c r="A436" s="21">
        <v>254</v>
      </c>
      <c r="B436" s="21" t="str">
        <f>COUNTIF($E$1:E436,E436)&amp;E436</f>
        <v>1NM - Santa Fe</v>
      </c>
      <c r="C436" s="10" t="s">
        <v>393</v>
      </c>
      <c r="D436" s="10" t="s">
        <v>398</v>
      </c>
      <c r="E436" s="10" t="s">
        <v>807</v>
      </c>
      <c r="F436" s="10" t="s">
        <v>398</v>
      </c>
      <c r="G436" s="10" t="s">
        <v>11</v>
      </c>
      <c r="H436" s="10" t="s">
        <v>22</v>
      </c>
      <c r="I436" s="10" t="str">
        <f t="shared" si="7"/>
        <v>October 1 - December 31</v>
      </c>
      <c r="J436" s="22">
        <v>162</v>
      </c>
      <c r="K436" s="22">
        <v>69</v>
      </c>
    </row>
    <row r="437" spans="1:11" x14ac:dyDescent="0.2">
      <c r="A437" s="21">
        <v>254</v>
      </c>
      <c r="B437" s="21" t="str">
        <f>COUNTIF($E$1:E437,E437)&amp;E437</f>
        <v>2NM - Santa Fe</v>
      </c>
      <c r="C437" s="10" t="s">
        <v>393</v>
      </c>
      <c r="D437" s="10" t="s">
        <v>398</v>
      </c>
      <c r="E437" s="10" t="s">
        <v>807</v>
      </c>
      <c r="F437" s="10" t="s">
        <v>398</v>
      </c>
      <c r="G437" s="10" t="s">
        <v>23</v>
      </c>
      <c r="H437" s="10" t="s">
        <v>12</v>
      </c>
      <c r="I437" s="10" t="str">
        <f t="shared" si="7"/>
        <v>January 1 - February 28</v>
      </c>
      <c r="J437" s="22">
        <v>122</v>
      </c>
      <c r="K437" s="22">
        <v>69</v>
      </c>
    </row>
    <row r="438" spans="1:11" x14ac:dyDescent="0.2">
      <c r="A438" s="21">
        <v>254</v>
      </c>
      <c r="B438" s="21" t="str">
        <f>COUNTIF($E$1:E438,E438)&amp;E438</f>
        <v>3NM - Santa Fe</v>
      </c>
      <c r="C438" s="10" t="s">
        <v>393</v>
      </c>
      <c r="D438" s="10" t="s">
        <v>398</v>
      </c>
      <c r="E438" s="10" t="s">
        <v>807</v>
      </c>
      <c r="F438" s="10" t="s">
        <v>398</v>
      </c>
      <c r="G438" s="10" t="s">
        <v>13</v>
      </c>
      <c r="H438" s="10" t="s">
        <v>18</v>
      </c>
      <c r="I438" s="10" t="str">
        <f t="shared" si="7"/>
        <v>March 1 - September 30</v>
      </c>
      <c r="J438" s="22">
        <v>162</v>
      </c>
      <c r="K438" s="22">
        <v>69</v>
      </c>
    </row>
    <row r="439" spans="1:11" x14ac:dyDescent="0.2">
      <c r="A439" s="23">
        <v>423</v>
      </c>
      <c r="B439" s="23" t="str">
        <f>COUNTIF($E$1:E439,E439)&amp;E439</f>
        <v>1NM - Taos</v>
      </c>
      <c r="C439" s="11" t="s">
        <v>393</v>
      </c>
      <c r="D439" s="11" t="s">
        <v>399</v>
      </c>
      <c r="E439" s="11" t="s">
        <v>808</v>
      </c>
      <c r="F439" s="11" t="s">
        <v>399</v>
      </c>
      <c r="G439" s="11" t="s">
        <v>8</v>
      </c>
      <c r="H439" s="11" t="s">
        <v>8</v>
      </c>
      <c r="I439" s="11" t="str">
        <f t="shared" si="7"/>
        <v xml:space="preserve"> - </v>
      </c>
      <c r="J439" s="24">
        <v>135</v>
      </c>
      <c r="K439" s="24">
        <v>64</v>
      </c>
    </row>
    <row r="440" spans="1:11" x14ac:dyDescent="0.2">
      <c r="A440" s="21">
        <v>255</v>
      </c>
      <c r="B440" s="21" t="str">
        <f>COUNTIF($E$1:E440,E440)&amp;E440</f>
        <v>1NV - Incline Village / Reno / Sparks</v>
      </c>
      <c r="C440" s="10" t="s">
        <v>400</v>
      </c>
      <c r="D440" s="10" t="s">
        <v>401</v>
      </c>
      <c r="E440" s="10" t="s">
        <v>809</v>
      </c>
      <c r="F440" s="10" t="s">
        <v>402</v>
      </c>
      <c r="G440" s="10" t="s">
        <v>11</v>
      </c>
      <c r="H440" s="10" t="s">
        <v>66</v>
      </c>
      <c r="I440" s="10" t="str">
        <f t="shared" si="7"/>
        <v>October 1 - June 30</v>
      </c>
      <c r="J440" s="22">
        <v>125</v>
      </c>
      <c r="K440" s="22">
        <v>69</v>
      </c>
    </row>
    <row r="441" spans="1:11" x14ac:dyDescent="0.2">
      <c r="A441" s="21">
        <v>255</v>
      </c>
      <c r="B441" s="21" t="str">
        <f>COUNTIF($E$1:E441,E441)&amp;E441</f>
        <v>2NV - Incline Village / Reno / Sparks</v>
      </c>
      <c r="C441" s="10" t="s">
        <v>400</v>
      </c>
      <c r="D441" s="10" t="s">
        <v>401</v>
      </c>
      <c r="E441" s="10" t="s">
        <v>809</v>
      </c>
      <c r="F441" s="10" t="s">
        <v>402</v>
      </c>
      <c r="G441" s="10" t="s">
        <v>67</v>
      </c>
      <c r="H441" s="10" t="s">
        <v>42</v>
      </c>
      <c r="I441" s="10" t="str">
        <f t="shared" si="7"/>
        <v>July 1 - August 31</v>
      </c>
      <c r="J441" s="22">
        <v>152</v>
      </c>
      <c r="K441" s="22">
        <v>69</v>
      </c>
    </row>
    <row r="442" spans="1:11" x14ac:dyDescent="0.2">
      <c r="A442" s="21">
        <v>255</v>
      </c>
      <c r="B442" s="21" t="str">
        <f>COUNTIF($E$1:E442,E442)&amp;E442</f>
        <v>3NV - Incline Village / Reno / Sparks</v>
      </c>
      <c r="C442" s="10" t="s">
        <v>400</v>
      </c>
      <c r="D442" s="10" t="s">
        <v>401</v>
      </c>
      <c r="E442" s="10" t="s">
        <v>809</v>
      </c>
      <c r="F442" s="10" t="s">
        <v>402</v>
      </c>
      <c r="G442" s="10" t="s">
        <v>43</v>
      </c>
      <c r="H442" s="10" t="s">
        <v>18</v>
      </c>
      <c r="I442" s="10" t="str">
        <f t="shared" si="7"/>
        <v>September 1 - September 30</v>
      </c>
      <c r="J442" s="22">
        <v>125</v>
      </c>
      <c r="K442" s="22">
        <v>69</v>
      </c>
    </row>
    <row r="443" spans="1:11" x14ac:dyDescent="0.2">
      <c r="A443" s="23">
        <v>256</v>
      </c>
      <c r="B443" s="23" t="str">
        <f>COUNTIF($E$1:E443,E443)&amp;E443</f>
        <v>1NV - Las Vegas</v>
      </c>
      <c r="C443" s="11" t="s">
        <v>400</v>
      </c>
      <c r="D443" s="11" t="s">
        <v>403</v>
      </c>
      <c r="E443" s="11" t="s">
        <v>810</v>
      </c>
      <c r="F443" s="11" t="s">
        <v>404</v>
      </c>
      <c r="G443" s="11" t="s">
        <v>11</v>
      </c>
      <c r="H443" s="11" t="s">
        <v>24</v>
      </c>
      <c r="I443" s="11" t="str">
        <f t="shared" si="7"/>
        <v>October 1 - March 31</v>
      </c>
      <c r="J443" s="24">
        <v>152</v>
      </c>
      <c r="K443" s="24">
        <v>69</v>
      </c>
    </row>
    <row r="444" spans="1:11" x14ac:dyDescent="0.2">
      <c r="A444" s="23">
        <v>256</v>
      </c>
      <c r="B444" s="23" t="str">
        <f>COUNTIF($E$1:E444,E444)&amp;E444</f>
        <v>2NV - Las Vegas</v>
      </c>
      <c r="C444" s="11" t="s">
        <v>400</v>
      </c>
      <c r="D444" s="11" t="s">
        <v>403</v>
      </c>
      <c r="E444" s="11" t="s">
        <v>810</v>
      </c>
      <c r="F444" s="11" t="s">
        <v>404</v>
      </c>
      <c r="G444" s="11" t="s">
        <v>25</v>
      </c>
      <c r="H444" s="11" t="s">
        <v>42</v>
      </c>
      <c r="I444" s="11" t="str">
        <f t="shared" si="7"/>
        <v>April 1 - August 31</v>
      </c>
      <c r="J444" s="24">
        <v>120</v>
      </c>
      <c r="K444" s="24">
        <v>69</v>
      </c>
    </row>
    <row r="445" spans="1:11" x14ac:dyDescent="0.2">
      <c r="A445" s="23">
        <v>256</v>
      </c>
      <c r="B445" s="23" t="str">
        <f>COUNTIF($E$1:E445,E445)&amp;E445</f>
        <v>3NV - Las Vegas</v>
      </c>
      <c r="C445" s="11" t="s">
        <v>400</v>
      </c>
      <c r="D445" s="11" t="s">
        <v>403</v>
      </c>
      <c r="E445" s="11" t="s">
        <v>810</v>
      </c>
      <c r="F445" s="11" t="s">
        <v>404</v>
      </c>
      <c r="G445" s="11" t="s">
        <v>43</v>
      </c>
      <c r="H445" s="11" t="s">
        <v>18</v>
      </c>
      <c r="I445" s="11" t="str">
        <f t="shared" si="7"/>
        <v>September 1 - September 30</v>
      </c>
      <c r="J445" s="24">
        <v>152</v>
      </c>
      <c r="K445" s="24">
        <v>69</v>
      </c>
    </row>
    <row r="446" spans="1:11" x14ac:dyDescent="0.2">
      <c r="A446" s="21">
        <v>258</v>
      </c>
      <c r="B446" s="21" t="str">
        <f>COUNTIF($E$1:E446,E446)&amp;E446</f>
        <v>1NY - Albany</v>
      </c>
      <c r="C446" s="10" t="s">
        <v>405</v>
      </c>
      <c r="D446" s="10" t="s">
        <v>406</v>
      </c>
      <c r="E446" s="10" t="s">
        <v>811</v>
      </c>
      <c r="F446" s="10" t="s">
        <v>406</v>
      </c>
      <c r="G446" s="10" t="s">
        <v>8</v>
      </c>
      <c r="H446" s="10" t="s">
        <v>8</v>
      </c>
      <c r="I446" s="10" t="str">
        <f t="shared" si="7"/>
        <v xml:space="preserve"> - </v>
      </c>
      <c r="J446" s="22">
        <v>114</v>
      </c>
      <c r="K446" s="22">
        <v>69</v>
      </c>
    </row>
    <row r="447" spans="1:11" x14ac:dyDescent="0.2">
      <c r="A447" s="23">
        <v>269</v>
      </c>
      <c r="B447" s="23" t="str">
        <f>COUNTIF($E$1:E447,E447)&amp;E447</f>
        <v>1NY - Binghamton</v>
      </c>
      <c r="C447" s="11" t="s">
        <v>405</v>
      </c>
      <c r="D447" s="11" t="s">
        <v>407</v>
      </c>
      <c r="E447" s="11" t="s">
        <v>812</v>
      </c>
      <c r="F447" s="11" t="s">
        <v>408</v>
      </c>
      <c r="G447" s="11" t="s">
        <v>8</v>
      </c>
      <c r="H447" s="11" t="s">
        <v>8</v>
      </c>
      <c r="I447" s="11" t="str">
        <f t="shared" si="7"/>
        <v xml:space="preserve"> - </v>
      </c>
      <c r="J447" s="24">
        <v>113</v>
      </c>
      <c r="K447" s="24">
        <v>64</v>
      </c>
    </row>
    <row r="448" spans="1:11" x14ac:dyDescent="0.2">
      <c r="A448" s="21">
        <v>260</v>
      </c>
      <c r="B448" s="21" t="str">
        <f>COUNTIF($E$1:E448,E448)&amp;E448</f>
        <v>1NY - Buffalo</v>
      </c>
      <c r="C448" s="10" t="s">
        <v>405</v>
      </c>
      <c r="D448" s="10" t="s">
        <v>409</v>
      </c>
      <c r="E448" s="10" t="s">
        <v>813</v>
      </c>
      <c r="F448" s="10" t="s">
        <v>410</v>
      </c>
      <c r="G448" s="10" t="s">
        <v>8</v>
      </c>
      <c r="H448" s="10" t="s">
        <v>8</v>
      </c>
      <c r="I448" s="10" t="str">
        <f t="shared" si="7"/>
        <v xml:space="preserve"> - </v>
      </c>
      <c r="J448" s="22">
        <v>117</v>
      </c>
      <c r="K448" s="22">
        <v>69</v>
      </c>
    </row>
    <row r="449" spans="1:11" x14ac:dyDescent="0.2">
      <c r="A449" s="23">
        <v>261</v>
      </c>
      <c r="B449" s="23" t="str">
        <f>COUNTIF($E$1:E449,E449)&amp;E449</f>
        <v>1NY - Floral Park / Garden City / Great Neck</v>
      </c>
      <c r="C449" s="11" t="s">
        <v>405</v>
      </c>
      <c r="D449" s="11" t="s">
        <v>411</v>
      </c>
      <c r="E449" s="11" t="s">
        <v>814</v>
      </c>
      <c r="F449" s="11" t="s">
        <v>412</v>
      </c>
      <c r="G449" s="11" t="s">
        <v>8</v>
      </c>
      <c r="H449" s="11" t="s">
        <v>8</v>
      </c>
      <c r="I449" s="11" t="str">
        <f t="shared" si="7"/>
        <v xml:space="preserve"> - </v>
      </c>
      <c r="J449" s="24">
        <v>151</v>
      </c>
      <c r="K449" s="24">
        <v>74</v>
      </c>
    </row>
    <row r="450" spans="1:11" x14ac:dyDescent="0.2">
      <c r="A450" s="21">
        <v>262</v>
      </c>
      <c r="B450" s="21" t="str">
        <f>COUNTIF($E$1:E450,E450)&amp;E450</f>
        <v>1NY - Glens Falls</v>
      </c>
      <c r="C450" s="10" t="s">
        <v>405</v>
      </c>
      <c r="D450" s="10" t="s">
        <v>413</v>
      </c>
      <c r="E450" s="10" t="s">
        <v>815</v>
      </c>
      <c r="F450" s="10" t="s">
        <v>414</v>
      </c>
      <c r="G450" s="10" t="s">
        <v>11</v>
      </c>
      <c r="H450" s="10" t="s">
        <v>66</v>
      </c>
      <c r="I450" s="10" t="str">
        <f t="shared" si="7"/>
        <v>October 1 - June 30</v>
      </c>
      <c r="J450" s="22">
        <v>119</v>
      </c>
      <c r="K450" s="22">
        <v>69</v>
      </c>
    </row>
    <row r="451" spans="1:11" x14ac:dyDescent="0.2">
      <c r="A451" s="21">
        <v>262</v>
      </c>
      <c r="B451" s="21" t="str">
        <f>COUNTIF($E$1:E451,E451)&amp;E451</f>
        <v>2NY - Glens Falls</v>
      </c>
      <c r="C451" s="10" t="s">
        <v>405</v>
      </c>
      <c r="D451" s="10" t="s">
        <v>413</v>
      </c>
      <c r="E451" s="10" t="s">
        <v>815</v>
      </c>
      <c r="F451" s="10" t="s">
        <v>414</v>
      </c>
      <c r="G451" s="10" t="s">
        <v>67</v>
      </c>
      <c r="H451" s="10" t="s">
        <v>42</v>
      </c>
      <c r="I451" s="10" t="str">
        <f t="shared" si="7"/>
        <v>July 1 - August 31</v>
      </c>
      <c r="J451" s="22">
        <v>198</v>
      </c>
      <c r="K451" s="22">
        <v>69</v>
      </c>
    </row>
    <row r="452" spans="1:11" x14ac:dyDescent="0.2">
      <c r="A452" s="21">
        <v>262</v>
      </c>
      <c r="B452" s="21" t="str">
        <f>COUNTIF($E$1:E452,E452)&amp;E452</f>
        <v>3NY - Glens Falls</v>
      </c>
      <c r="C452" s="10" t="s">
        <v>405</v>
      </c>
      <c r="D452" s="10" t="s">
        <v>413</v>
      </c>
      <c r="E452" s="10" t="s">
        <v>815</v>
      </c>
      <c r="F452" s="10" t="s">
        <v>414</v>
      </c>
      <c r="G452" s="10" t="s">
        <v>43</v>
      </c>
      <c r="H452" s="10" t="s">
        <v>18</v>
      </c>
      <c r="I452" s="10" t="str">
        <f t="shared" si="7"/>
        <v>September 1 - September 30</v>
      </c>
      <c r="J452" s="22">
        <v>119</v>
      </c>
      <c r="K452" s="22">
        <v>69</v>
      </c>
    </row>
    <row r="453" spans="1:11" x14ac:dyDescent="0.2">
      <c r="A453" s="23">
        <v>277</v>
      </c>
      <c r="B453" s="23" t="str">
        <f>COUNTIF($E$1:E453,E453)&amp;E453</f>
        <v>1NY - Ithaca</v>
      </c>
      <c r="C453" s="11" t="s">
        <v>405</v>
      </c>
      <c r="D453" s="11" t="s">
        <v>415</v>
      </c>
      <c r="E453" s="11" t="s">
        <v>816</v>
      </c>
      <c r="F453" s="11" t="s">
        <v>416</v>
      </c>
      <c r="G453" s="11" t="s">
        <v>8</v>
      </c>
      <c r="H453" s="11" t="s">
        <v>8</v>
      </c>
      <c r="I453" s="11" t="str">
        <f t="shared" si="7"/>
        <v xml:space="preserve"> - </v>
      </c>
      <c r="J453" s="24">
        <v>139</v>
      </c>
      <c r="K453" s="24">
        <v>74</v>
      </c>
    </row>
    <row r="454" spans="1:11" x14ac:dyDescent="0.2">
      <c r="A454" s="21">
        <v>264</v>
      </c>
      <c r="B454" s="21" t="str">
        <f>COUNTIF($E$1:E454,E454)&amp;E454</f>
        <v>1NY - Kingston</v>
      </c>
      <c r="C454" s="10" t="s">
        <v>405</v>
      </c>
      <c r="D454" s="10" t="s">
        <v>417</v>
      </c>
      <c r="E454" s="10" t="s">
        <v>817</v>
      </c>
      <c r="F454" s="10" t="s">
        <v>418</v>
      </c>
      <c r="G454" s="10" t="s">
        <v>8</v>
      </c>
      <c r="H454" s="10" t="s">
        <v>8</v>
      </c>
      <c r="I454" s="10" t="str">
        <f t="shared" ref="I454:I517" si="8">G454&amp;" - "&amp;H454</f>
        <v xml:space="preserve"> - </v>
      </c>
      <c r="J454" s="22">
        <v>141</v>
      </c>
      <c r="K454" s="22">
        <v>69</v>
      </c>
    </row>
    <row r="455" spans="1:11" x14ac:dyDescent="0.2">
      <c r="A455" s="23">
        <v>265</v>
      </c>
      <c r="B455" s="23" t="str">
        <f>COUNTIF($E$1:E455,E455)&amp;E455</f>
        <v>1NY - Lake Placid</v>
      </c>
      <c r="C455" s="11" t="s">
        <v>405</v>
      </c>
      <c r="D455" s="11" t="s">
        <v>419</v>
      </c>
      <c r="E455" s="11" t="s">
        <v>818</v>
      </c>
      <c r="F455" s="11" t="s">
        <v>251</v>
      </c>
      <c r="G455" s="11" t="s">
        <v>11</v>
      </c>
      <c r="H455" s="11" t="s">
        <v>12</v>
      </c>
      <c r="I455" s="11" t="str">
        <f t="shared" si="8"/>
        <v>October 1 - February 28</v>
      </c>
      <c r="J455" s="24">
        <v>169</v>
      </c>
      <c r="K455" s="24">
        <v>79</v>
      </c>
    </row>
    <row r="456" spans="1:11" x14ac:dyDescent="0.2">
      <c r="A456" s="23">
        <v>265</v>
      </c>
      <c r="B456" s="23" t="str">
        <f>COUNTIF($E$1:E456,E456)&amp;E456</f>
        <v>2NY - Lake Placid</v>
      </c>
      <c r="C456" s="11" t="s">
        <v>405</v>
      </c>
      <c r="D456" s="11" t="s">
        <v>419</v>
      </c>
      <c r="E456" s="11" t="s">
        <v>818</v>
      </c>
      <c r="F456" s="11" t="s">
        <v>251</v>
      </c>
      <c r="G456" s="11" t="s">
        <v>13</v>
      </c>
      <c r="H456" s="11" t="s">
        <v>66</v>
      </c>
      <c r="I456" s="11" t="str">
        <f t="shared" si="8"/>
        <v>March 1 - June 30</v>
      </c>
      <c r="J456" s="24">
        <v>140</v>
      </c>
      <c r="K456" s="24">
        <v>79</v>
      </c>
    </row>
    <row r="457" spans="1:11" x14ac:dyDescent="0.2">
      <c r="A457" s="23">
        <v>265</v>
      </c>
      <c r="B457" s="23" t="str">
        <f>COUNTIF($E$1:E457,E457)&amp;E457</f>
        <v>3NY - Lake Placid</v>
      </c>
      <c r="C457" s="11" t="s">
        <v>405</v>
      </c>
      <c r="D457" s="11" t="s">
        <v>419</v>
      </c>
      <c r="E457" s="11" t="s">
        <v>818</v>
      </c>
      <c r="F457" s="11" t="s">
        <v>251</v>
      </c>
      <c r="G457" s="11" t="s">
        <v>67</v>
      </c>
      <c r="H457" s="11" t="s">
        <v>42</v>
      </c>
      <c r="I457" s="11" t="str">
        <f t="shared" si="8"/>
        <v>July 1 - August 31</v>
      </c>
      <c r="J457" s="24">
        <v>220</v>
      </c>
      <c r="K457" s="24">
        <v>79</v>
      </c>
    </row>
    <row r="458" spans="1:11" x14ac:dyDescent="0.2">
      <c r="A458" s="23">
        <v>265</v>
      </c>
      <c r="B458" s="23" t="str">
        <f>COUNTIF($E$1:E458,E458)&amp;E458</f>
        <v>4NY - Lake Placid</v>
      </c>
      <c r="C458" s="11" t="s">
        <v>405</v>
      </c>
      <c r="D458" s="11" t="s">
        <v>419</v>
      </c>
      <c r="E458" s="11" t="s">
        <v>818</v>
      </c>
      <c r="F458" s="11" t="s">
        <v>251</v>
      </c>
      <c r="G458" s="11" t="s">
        <v>43</v>
      </c>
      <c r="H458" s="11" t="s">
        <v>18</v>
      </c>
      <c r="I458" s="11" t="str">
        <f t="shared" si="8"/>
        <v>September 1 - September 30</v>
      </c>
      <c r="J458" s="24">
        <v>169</v>
      </c>
      <c r="K458" s="24">
        <v>79</v>
      </c>
    </row>
    <row r="459" spans="1:11" x14ac:dyDescent="0.2">
      <c r="A459" s="21">
        <v>266</v>
      </c>
      <c r="B459" s="21" t="str">
        <f>COUNTIF($E$1:E459,E459)&amp;E459</f>
        <v>1NY - New York City</v>
      </c>
      <c r="C459" s="10" t="s">
        <v>405</v>
      </c>
      <c r="D459" s="10" t="s">
        <v>420</v>
      </c>
      <c r="E459" s="10" t="s">
        <v>819</v>
      </c>
      <c r="F459" s="10" t="s">
        <v>421</v>
      </c>
      <c r="G459" s="10" t="s">
        <v>11</v>
      </c>
      <c r="H459" s="10" t="s">
        <v>22</v>
      </c>
      <c r="I459" s="10" t="str">
        <f t="shared" si="8"/>
        <v>October 1 - December 31</v>
      </c>
      <c r="J459" s="22">
        <v>315</v>
      </c>
      <c r="K459" s="22">
        <v>79</v>
      </c>
    </row>
    <row r="460" spans="1:11" x14ac:dyDescent="0.2">
      <c r="A460" s="21">
        <v>266</v>
      </c>
      <c r="B460" s="21" t="str">
        <f>COUNTIF($E$1:E460,E460)&amp;E460</f>
        <v>2NY - New York City</v>
      </c>
      <c r="C460" s="10" t="s">
        <v>405</v>
      </c>
      <c r="D460" s="10" t="s">
        <v>420</v>
      </c>
      <c r="E460" s="10" t="s">
        <v>819</v>
      </c>
      <c r="F460" s="10" t="s">
        <v>421</v>
      </c>
      <c r="G460" s="10" t="s">
        <v>23</v>
      </c>
      <c r="H460" s="10" t="s">
        <v>12</v>
      </c>
      <c r="I460" s="10" t="str">
        <f t="shared" si="8"/>
        <v>January 1 - February 28</v>
      </c>
      <c r="J460" s="22">
        <v>169</v>
      </c>
      <c r="K460" s="22">
        <v>79</v>
      </c>
    </row>
    <row r="461" spans="1:11" x14ac:dyDescent="0.2">
      <c r="A461" s="21">
        <v>266</v>
      </c>
      <c r="B461" s="21" t="str">
        <f>COUNTIF($E$1:E461,E461)&amp;E461</f>
        <v>3NY - New York City</v>
      </c>
      <c r="C461" s="10" t="s">
        <v>405</v>
      </c>
      <c r="D461" s="10" t="s">
        <v>420</v>
      </c>
      <c r="E461" s="10" t="s">
        <v>819</v>
      </c>
      <c r="F461" s="10" t="s">
        <v>421</v>
      </c>
      <c r="G461" s="10" t="s">
        <v>13</v>
      </c>
      <c r="H461" s="10" t="s">
        <v>66</v>
      </c>
      <c r="I461" s="10" t="str">
        <f t="shared" si="8"/>
        <v>March 1 - June 30</v>
      </c>
      <c r="J461" s="22">
        <v>258</v>
      </c>
      <c r="K461" s="22">
        <v>79</v>
      </c>
    </row>
    <row r="462" spans="1:11" x14ac:dyDescent="0.2">
      <c r="A462" s="21">
        <v>266</v>
      </c>
      <c r="B462" s="21" t="str">
        <f>COUNTIF($E$1:E462,E462)&amp;E462</f>
        <v>4NY - New York City</v>
      </c>
      <c r="C462" s="10" t="s">
        <v>405</v>
      </c>
      <c r="D462" s="10" t="s">
        <v>420</v>
      </c>
      <c r="E462" s="10" t="s">
        <v>819</v>
      </c>
      <c r="F462" s="10" t="s">
        <v>421</v>
      </c>
      <c r="G462" s="10" t="s">
        <v>67</v>
      </c>
      <c r="H462" s="10" t="s">
        <v>42</v>
      </c>
      <c r="I462" s="10" t="str">
        <f t="shared" si="8"/>
        <v>July 1 - August 31</v>
      </c>
      <c r="J462" s="22">
        <v>225</v>
      </c>
      <c r="K462" s="22">
        <v>79</v>
      </c>
    </row>
    <row r="463" spans="1:11" x14ac:dyDescent="0.2">
      <c r="A463" s="21">
        <v>266</v>
      </c>
      <c r="B463" s="21" t="str">
        <f>COUNTIF($E$1:E463,E463)&amp;E463</f>
        <v>5NY - New York City</v>
      </c>
      <c r="C463" s="10" t="s">
        <v>405</v>
      </c>
      <c r="D463" s="10" t="s">
        <v>420</v>
      </c>
      <c r="E463" s="10" t="s">
        <v>819</v>
      </c>
      <c r="F463" s="10" t="s">
        <v>421</v>
      </c>
      <c r="G463" s="10" t="s">
        <v>43</v>
      </c>
      <c r="H463" s="10" t="s">
        <v>18</v>
      </c>
      <c r="I463" s="10" t="str">
        <f t="shared" si="8"/>
        <v>September 1 - September 30</v>
      </c>
      <c r="J463" s="22">
        <v>315</v>
      </c>
      <c r="K463" s="22">
        <v>79</v>
      </c>
    </row>
    <row r="464" spans="1:11" x14ac:dyDescent="0.2">
      <c r="A464" s="23">
        <v>267</v>
      </c>
      <c r="B464" s="23" t="str">
        <f>COUNTIF($E$1:E464,E464)&amp;E464</f>
        <v>1NY - Niagara Falls</v>
      </c>
      <c r="C464" s="11" t="s">
        <v>405</v>
      </c>
      <c r="D464" s="11" t="s">
        <v>422</v>
      </c>
      <c r="E464" s="11" t="s">
        <v>820</v>
      </c>
      <c r="F464" s="11" t="s">
        <v>423</v>
      </c>
      <c r="G464" s="11" t="s">
        <v>11</v>
      </c>
      <c r="H464" s="11" t="s">
        <v>14</v>
      </c>
      <c r="I464" s="11" t="str">
        <f t="shared" si="8"/>
        <v>October 1 - May 31</v>
      </c>
      <c r="J464" s="24">
        <v>107</v>
      </c>
      <c r="K464" s="24">
        <v>69</v>
      </c>
    </row>
    <row r="465" spans="1:11" x14ac:dyDescent="0.2">
      <c r="A465" s="23">
        <v>267</v>
      </c>
      <c r="B465" s="23" t="str">
        <f>COUNTIF($E$1:E465,E465)&amp;E465</f>
        <v>2NY - Niagara Falls</v>
      </c>
      <c r="C465" s="11" t="s">
        <v>405</v>
      </c>
      <c r="D465" s="11" t="s">
        <v>422</v>
      </c>
      <c r="E465" s="11" t="s">
        <v>820</v>
      </c>
      <c r="F465" s="11" t="s">
        <v>423</v>
      </c>
      <c r="G465" s="11" t="s">
        <v>15</v>
      </c>
      <c r="H465" s="11" t="s">
        <v>42</v>
      </c>
      <c r="I465" s="11" t="str">
        <f t="shared" si="8"/>
        <v>June 1 - August 31</v>
      </c>
      <c r="J465" s="24">
        <v>141</v>
      </c>
      <c r="K465" s="24">
        <v>69</v>
      </c>
    </row>
    <row r="466" spans="1:11" x14ac:dyDescent="0.2">
      <c r="A466" s="23">
        <v>267</v>
      </c>
      <c r="B466" s="23" t="str">
        <f>COUNTIF($E$1:E466,E466)&amp;E466</f>
        <v>3NY - Niagara Falls</v>
      </c>
      <c r="C466" s="11" t="s">
        <v>405</v>
      </c>
      <c r="D466" s="11" t="s">
        <v>422</v>
      </c>
      <c r="E466" s="11" t="s">
        <v>820</v>
      </c>
      <c r="F466" s="11" t="s">
        <v>423</v>
      </c>
      <c r="G466" s="11" t="s">
        <v>43</v>
      </c>
      <c r="H466" s="11" t="s">
        <v>18</v>
      </c>
      <c r="I466" s="11" t="str">
        <f t="shared" si="8"/>
        <v>September 1 - September 30</v>
      </c>
      <c r="J466" s="24">
        <v>107</v>
      </c>
      <c r="K466" s="24">
        <v>69</v>
      </c>
    </row>
    <row r="467" spans="1:11" x14ac:dyDescent="0.2">
      <c r="A467" s="21">
        <v>268</v>
      </c>
      <c r="B467" s="21" t="str">
        <f>COUNTIF($E$1:E467,E467)&amp;E467</f>
        <v>1NY - Nyack / Palisades</v>
      </c>
      <c r="C467" s="10" t="s">
        <v>405</v>
      </c>
      <c r="D467" s="10" t="s">
        <v>424</v>
      </c>
      <c r="E467" s="10" t="s">
        <v>821</v>
      </c>
      <c r="F467" s="10" t="s">
        <v>425</v>
      </c>
      <c r="G467" s="10" t="s">
        <v>8</v>
      </c>
      <c r="H467" s="10" t="s">
        <v>8</v>
      </c>
      <c r="I467" s="10" t="str">
        <f t="shared" si="8"/>
        <v xml:space="preserve"> - </v>
      </c>
      <c r="J467" s="22">
        <v>126</v>
      </c>
      <c r="K467" s="22">
        <v>69</v>
      </c>
    </row>
    <row r="468" spans="1:11" x14ac:dyDescent="0.2">
      <c r="A468" s="23">
        <v>270</v>
      </c>
      <c r="B468" s="23" t="str">
        <f>COUNTIF($E$1:E468,E468)&amp;E468</f>
        <v>1NY - Poughkeepsie</v>
      </c>
      <c r="C468" s="11" t="s">
        <v>405</v>
      </c>
      <c r="D468" s="11" t="s">
        <v>426</v>
      </c>
      <c r="E468" s="11" t="s">
        <v>822</v>
      </c>
      <c r="F468" s="11" t="s">
        <v>427</v>
      </c>
      <c r="G468" s="11" t="s">
        <v>8</v>
      </c>
      <c r="H468" s="11" t="s">
        <v>8</v>
      </c>
      <c r="I468" s="11" t="str">
        <f t="shared" si="8"/>
        <v xml:space="preserve"> - </v>
      </c>
      <c r="J468" s="24">
        <v>113</v>
      </c>
      <c r="K468" s="24">
        <v>69</v>
      </c>
    </row>
    <row r="469" spans="1:11" x14ac:dyDescent="0.2">
      <c r="A469" s="21">
        <v>271</v>
      </c>
      <c r="B469" s="21" t="str">
        <f>COUNTIF($E$1:E469,E469)&amp;E469</f>
        <v>1NY - Riverhead / Ronkonkoma / Melville</v>
      </c>
      <c r="C469" s="10" t="s">
        <v>405</v>
      </c>
      <c r="D469" s="10" t="s">
        <v>428</v>
      </c>
      <c r="E469" s="10" t="s">
        <v>823</v>
      </c>
      <c r="F469" s="10" t="s">
        <v>429</v>
      </c>
      <c r="G469" s="10" t="s">
        <v>8</v>
      </c>
      <c r="H469" s="10" t="s">
        <v>8</v>
      </c>
      <c r="I469" s="10" t="str">
        <f t="shared" si="8"/>
        <v xml:space="preserve"> - </v>
      </c>
      <c r="J469" s="22">
        <v>150</v>
      </c>
      <c r="K469" s="22">
        <v>69</v>
      </c>
    </row>
    <row r="470" spans="1:11" x14ac:dyDescent="0.2">
      <c r="A470" s="23">
        <v>272</v>
      </c>
      <c r="B470" s="23" t="str">
        <f>COUNTIF($E$1:E470,E470)&amp;E470</f>
        <v>1NY - Rochester</v>
      </c>
      <c r="C470" s="11" t="s">
        <v>405</v>
      </c>
      <c r="D470" s="11" t="s">
        <v>319</v>
      </c>
      <c r="E470" s="11" t="s">
        <v>824</v>
      </c>
      <c r="F470" s="11" t="s">
        <v>169</v>
      </c>
      <c r="G470" s="11" t="s">
        <v>8</v>
      </c>
      <c r="H470" s="11" t="s">
        <v>8</v>
      </c>
      <c r="I470" s="11" t="str">
        <f t="shared" si="8"/>
        <v xml:space="preserve"> - </v>
      </c>
      <c r="J470" s="24">
        <v>119</v>
      </c>
      <c r="K470" s="24">
        <v>69</v>
      </c>
    </row>
    <row r="471" spans="1:11" x14ac:dyDescent="0.2">
      <c r="A471" s="21">
        <v>273</v>
      </c>
      <c r="B471" s="21" t="str">
        <f>COUNTIF($E$1:E471,E471)&amp;E471</f>
        <v>1NY - Saratoga Springs / Schenectady</v>
      </c>
      <c r="C471" s="10" t="s">
        <v>405</v>
      </c>
      <c r="D471" s="10" t="s">
        <v>430</v>
      </c>
      <c r="E471" s="10" t="s">
        <v>825</v>
      </c>
      <c r="F471" s="10" t="s">
        <v>431</v>
      </c>
      <c r="G471" s="10" t="s">
        <v>11</v>
      </c>
      <c r="H471" s="10" t="s">
        <v>66</v>
      </c>
      <c r="I471" s="10" t="str">
        <f t="shared" si="8"/>
        <v>October 1 - June 30</v>
      </c>
      <c r="J471" s="22">
        <v>121</v>
      </c>
      <c r="K471" s="22">
        <v>64</v>
      </c>
    </row>
    <row r="472" spans="1:11" x14ac:dyDescent="0.2">
      <c r="A472" s="21">
        <v>273</v>
      </c>
      <c r="B472" s="21" t="str">
        <f>COUNTIF($E$1:E472,E472)&amp;E472</f>
        <v>2NY - Saratoga Springs / Schenectady</v>
      </c>
      <c r="C472" s="10" t="s">
        <v>405</v>
      </c>
      <c r="D472" s="10" t="s">
        <v>430</v>
      </c>
      <c r="E472" s="10" t="s">
        <v>825</v>
      </c>
      <c r="F472" s="10" t="s">
        <v>431</v>
      </c>
      <c r="G472" s="10" t="s">
        <v>67</v>
      </c>
      <c r="H472" s="10" t="s">
        <v>42</v>
      </c>
      <c r="I472" s="10" t="str">
        <f t="shared" si="8"/>
        <v>July 1 - August 31</v>
      </c>
      <c r="J472" s="22">
        <v>204</v>
      </c>
      <c r="K472" s="22">
        <v>64</v>
      </c>
    </row>
    <row r="473" spans="1:11" x14ac:dyDescent="0.2">
      <c r="A473" s="21">
        <v>273</v>
      </c>
      <c r="B473" s="21" t="str">
        <f>COUNTIF($E$1:E473,E473)&amp;E473</f>
        <v>3NY - Saratoga Springs / Schenectady</v>
      </c>
      <c r="C473" s="10" t="s">
        <v>405</v>
      </c>
      <c r="D473" s="10" t="s">
        <v>430</v>
      </c>
      <c r="E473" s="10" t="s">
        <v>825</v>
      </c>
      <c r="F473" s="10" t="s">
        <v>431</v>
      </c>
      <c r="G473" s="10" t="s">
        <v>43</v>
      </c>
      <c r="H473" s="10" t="s">
        <v>18</v>
      </c>
      <c r="I473" s="10" t="str">
        <f t="shared" si="8"/>
        <v>September 1 - September 30</v>
      </c>
      <c r="J473" s="22">
        <v>121</v>
      </c>
      <c r="K473" s="22">
        <v>64</v>
      </c>
    </row>
    <row r="474" spans="1:11" x14ac:dyDescent="0.2">
      <c r="A474" s="23">
        <v>274</v>
      </c>
      <c r="B474" s="23" t="str">
        <f>COUNTIF($E$1:E474,E474)&amp;E474</f>
        <v>1NY - Syracuse / Oswego</v>
      </c>
      <c r="C474" s="11" t="s">
        <v>405</v>
      </c>
      <c r="D474" s="11" t="s">
        <v>432</v>
      </c>
      <c r="E474" s="11" t="s">
        <v>826</v>
      </c>
      <c r="F474" s="11" t="s">
        <v>433</v>
      </c>
      <c r="G474" s="11" t="s">
        <v>8</v>
      </c>
      <c r="H474" s="11" t="s">
        <v>8</v>
      </c>
      <c r="I474" s="11" t="str">
        <f t="shared" si="8"/>
        <v xml:space="preserve"> - </v>
      </c>
      <c r="J474" s="24">
        <v>116</v>
      </c>
      <c r="K474" s="24">
        <v>64</v>
      </c>
    </row>
    <row r="475" spans="1:11" x14ac:dyDescent="0.2">
      <c r="A475" s="21">
        <v>275</v>
      </c>
      <c r="B475" s="21" t="str">
        <f>COUNTIF($E$1:E475,E475)&amp;E475</f>
        <v>1NY - Tarrytown / White Plains / New Rochelle</v>
      </c>
      <c r="C475" s="10" t="s">
        <v>405</v>
      </c>
      <c r="D475" s="10" t="s">
        <v>434</v>
      </c>
      <c r="E475" s="10" t="s">
        <v>827</v>
      </c>
      <c r="F475" s="10" t="s">
        <v>435</v>
      </c>
      <c r="G475" s="10" t="s">
        <v>8</v>
      </c>
      <c r="H475" s="10" t="s">
        <v>8</v>
      </c>
      <c r="I475" s="10" t="str">
        <f t="shared" si="8"/>
        <v xml:space="preserve"> - </v>
      </c>
      <c r="J475" s="22">
        <v>151</v>
      </c>
      <c r="K475" s="22">
        <v>74</v>
      </c>
    </row>
    <row r="476" spans="1:11" x14ac:dyDescent="0.2">
      <c r="A476" s="23">
        <v>276</v>
      </c>
      <c r="B476" s="23" t="str">
        <f>COUNTIF($E$1:E476,E476)&amp;E476</f>
        <v xml:space="preserve">1NY - Troy </v>
      </c>
      <c r="C476" s="11" t="s">
        <v>405</v>
      </c>
      <c r="D476" s="11" t="s">
        <v>436</v>
      </c>
      <c r="E476" s="11" t="s">
        <v>828</v>
      </c>
      <c r="F476" s="11" t="s">
        <v>437</v>
      </c>
      <c r="G476" s="11" t="s">
        <v>8</v>
      </c>
      <c r="H476" s="11" t="s">
        <v>8</v>
      </c>
      <c r="I476" s="11" t="str">
        <f t="shared" si="8"/>
        <v xml:space="preserve"> - </v>
      </c>
      <c r="J476" s="24">
        <v>118</v>
      </c>
      <c r="K476" s="24">
        <v>64</v>
      </c>
    </row>
    <row r="477" spans="1:11" x14ac:dyDescent="0.2">
      <c r="A477" s="21">
        <v>278</v>
      </c>
      <c r="B477" s="21" t="str">
        <f>COUNTIF($E$1:E477,E477)&amp;E477</f>
        <v>1NY - West Point</v>
      </c>
      <c r="C477" s="10" t="s">
        <v>405</v>
      </c>
      <c r="D477" s="10" t="s">
        <v>438</v>
      </c>
      <c r="E477" s="10" t="s">
        <v>829</v>
      </c>
      <c r="F477" s="10" t="s">
        <v>175</v>
      </c>
      <c r="G477" s="10" t="s">
        <v>8</v>
      </c>
      <c r="H477" s="10" t="s">
        <v>8</v>
      </c>
      <c r="I477" s="10" t="str">
        <f t="shared" si="8"/>
        <v xml:space="preserve"> - </v>
      </c>
      <c r="J477" s="22">
        <v>121</v>
      </c>
      <c r="K477" s="22">
        <v>64</v>
      </c>
    </row>
    <row r="478" spans="1:11" x14ac:dyDescent="0.2">
      <c r="A478" s="23">
        <v>281</v>
      </c>
      <c r="B478" s="23" t="str">
        <f>COUNTIF($E$1:E478,E478)&amp;E478</f>
        <v>1OH - Canton</v>
      </c>
      <c r="C478" s="11" t="s">
        <v>439</v>
      </c>
      <c r="D478" s="11" t="s">
        <v>440</v>
      </c>
      <c r="E478" s="11" t="s">
        <v>830</v>
      </c>
      <c r="F478" s="11" t="s">
        <v>441</v>
      </c>
      <c r="G478" s="11" t="s">
        <v>11</v>
      </c>
      <c r="H478" s="11" t="s">
        <v>66</v>
      </c>
      <c r="I478" s="11" t="str">
        <f t="shared" si="8"/>
        <v>October 1 - June 30</v>
      </c>
      <c r="J478" s="24">
        <v>107</v>
      </c>
      <c r="K478" s="24">
        <v>64</v>
      </c>
    </row>
    <row r="479" spans="1:11" x14ac:dyDescent="0.2">
      <c r="A479" s="23">
        <v>281</v>
      </c>
      <c r="B479" s="23" t="str">
        <f>COUNTIF($E$1:E479,E479)&amp;E479</f>
        <v>2OH - Canton</v>
      </c>
      <c r="C479" s="11" t="s">
        <v>439</v>
      </c>
      <c r="D479" s="11" t="s">
        <v>440</v>
      </c>
      <c r="E479" s="11" t="s">
        <v>830</v>
      </c>
      <c r="F479" s="11" t="s">
        <v>441</v>
      </c>
      <c r="G479" s="11" t="s">
        <v>67</v>
      </c>
      <c r="H479" s="11" t="s">
        <v>42</v>
      </c>
      <c r="I479" s="11" t="str">
        <f t="shared" si="8"/>
        <v>July 1 - August 31</v>
      </c>
      <c r="J479" s="24">
        <v>116</v>
      </c>
      <c r="K479" s="24">
        <v>64</v>
      </c>
    </row>
    <row r="480" spans="1:11" x14ac:dyDescent="0.2">
      <c r="A480" s="23">
        <v>281</v>
      </c>
      <c r="B480" s="23" t="str">
        <f>COUNTIF($E$1:E480,E480)&amp;E480</f>
        <v>3OH - Canton</v>
      </c>
      <c r="C480" s="11" t="s">
        <v>439</v>
      </c>
      <c r="D480" s="11" t="s">
        <v>440</v>
      </c>
      <c r="E480" s="11" t="s">
        <v>830</v>
      </c>
      <c r="F480" s="11" t="s">
        <v>441</v>
      </c>
      <c r="G480" s="11" t="s">
        <v>43</v>
      </c>
      <c r="H480" s="11" t="s">
        <v>18</v>
      </c>
      <c r="I480" s="11" t="str">
        <f t="shared" si="8"/>
        <v>September 1 - September 30</v>
      </c>
      <c r="J480" s="24">
        <v>107</v>
      </c>
      <c r="K480" s="24">
        <v>64</v>
      </c>
    </row>
    <row r="481" spans="1:11" x14ac:dyDescent="0.2">
      <c r="A481" s="21">
        <v>282</v>
      </c>
      <c r="B481" s="21" t="str">
        <f>COUNTIF($E$1:E481,E481)&amp;E481</f>
        <v>1OH - Cincinnati</v>
      </c>
      <c r="C481" s="10" t="s">
        <v>439</v>
      </c>
      <c r="D481" s="10" t="s">
        <v>442</v>
      </c>
      <c r="E481" s="10" t="s">
        <v>831</v>
      </c>
      <c r="F481" s="10" t="s">
        <v>443</v>
      </c>
      <c r="G481" s="10" t="s">
        <v>8</v>
      </c>
      <c r="H481" s="10" t="s">
        <v>8</v>
      </c>
      <c r="I481" s="10" t="str">
        <f t="shared" si="8"/>
        <v xml:space="preserve"> - </v>
      </c>
      <c r="J481" s="22">
        <v>156</v>
      </c>
      <c r="K481" s="22">
        <v>74</v>
      </c>
    </row>
    <row r="482" spans="1:11" x14ac:dyDescent="0.2">
      <c r="A482" s="23">
        <v>283</v>
      </c>
      <c r="B482" s="23" t="str">
        <f>COUNTIF($E$1:E482,E482)&amp;E482</f>
        <v>1OH - Cleveland</v>
      </c>
      <c r="C482" s="11" t="s">
        <v>439</v>
      </c>
      <c r="D482" s="11" t="s">
        <v>444</v>
      </c>
      <c r="E482" s="11" t="s">
        <v>832</v>
      </c>
      <c r="F482" s="11" t="s">
        <v>445</v>
      </c>
      <c r="G482" s="11" t="s">
        <v>8</v>
      </c>
      <c r="H482" s="11" t="s">
        <v>8</v>
      </c>
      <c r="I482" s="11" t="str">
        <f t="shared" si="8"/>
        <v xml:space="preserve"> - </v>
      </c>
      <c r="J482" s="24">
        <v>150</v>
      </c>
      <c r="K482" s="24">
        <v>69</v>
      </c>
    </row>
    <row r="483" spans="1:11" x14ac:dyDescent="0.2">
      <c r="A483" s="21">
        <v>284</v>
      </c>
      <c r="B483" s="21" t="str">
        <f>COUNTIF($E$1:E483,E483)&amp;E483</f>
        <v>1OH - Columbus</v>
      </c>
      <c r="C483" s="10" t="s">
        <v>439</v>
      </c>
      <c r="D483" s="10" t="s">
        <v>446</v>
      </c>
      <c r="E483" s="10" t="s">
        <v>833</v>
      </c>
      <c r="F483" s="10" t="s">
        <v>447</v>
      </c>
      <c r="G483" s="10" t="s">
        <v>8</v>
      </c>
      <c r="H483" s="10" t="s">
        <v>8</v>
      </c>
      <c r="I483" s="10" t="str">
        <f t="shared" si="8"/>
        <v xml:space="preserve"> - </v>
      </c>
      <c r="J483" s="22">
        <v>122</v>
      </c>
      <c r="K483" s="22">
        <v>64</v>
      </c>
    </row>
    <row r="484" spans="1:11" x14ac:dyDescent="0.2">
      <c r="A484" s="23">
        <v>285</v>
      </c>
      <c r="B484" s="23" t="str">
        <f>COUNTIF($E$1:E484,E484)&amp;E484</f>
        <v>1OH - Dayton / Fairborn</v>
      </c>
      <c r="C484" s="11" t="s">
        <v>439</v>
      </c>
      <c r="D484" s="11" t="s">
        <v>448</v>
      </c>
      <c r="E484" s="11" t="s">
        <v>834</v>
      </c>
      <c r="F484" s="11" t="s">
        <v>449</v>
      </c>
      <c r="G484" s="11" t="s">
        <v>8</v>
      </c>
      <c r="H484" s="11" t="s">
        <v>8</v>
      </c>
      <c r="I484" s="11" t="str">
        <f t="shared" si="8"/>
        <v xml:space="preserve"> - </v>
      </c>
      <c r="J484" s="24">
        <v>111</v>
      </c>
      <c r="K484" s="24">
        <v>64</v>
      </c>
    </row>
    <row r="485" spans="1:11" x14ac:dyDescent="0.2">
      <c r="A485" s="21">
        <v>287</v>
      </c>
      <c r="B485" s="21" t="str">
        <f>COUNTIF($E$1:E485,E485)&amp;E485</f>
        <v>1OH - Hamilton</v>
      </c>
      <c r="C485" s="10" t="s">
        <v>439</v>
      </c>
      <c r="D485" s="10" t="s">
        <v>450</v>
      </c>
      <c r="E485" s="10" t="s">
        <v>835</v>
      </c>
      <c r="F485" s="10" t="s">
        <v>451</v>
      </c>
      <c r="G485" s="10" t="s">
        <v>8</v>
      </c>
      <c r="H485" s="10" t="s">
        <v>8</v>
      </c>
      <c r="I485" s="10" t="str">
        <f t="shared" si="8"/>
        <v xml:space="preserve"> - </v>
      </c>
      <c r="J485" s="22">
        <v>122</v>
      </c>
      <c r="K485" s="22">
        <v>59</v>
      </c>
    </row>
    <row r="486" spans="1:11" x14ac:dyDescent="0.2">
      <c r="A486" s="23">
        <v>289</v>
      </c>
      <c r="B486" s="23" t="str">
        <f>COUNTIF($E$1:E486,E486)&amp;E486</f>
        <v>1OH - Mentor</v>
      </c>
      <c r="C486" s="11" t="s">
        <v>439</v>
      </c>
      <c r="D486" s="11" t="s">
        <v>452</v>
      </c>
      <c r="E486" s="11" t="s">
        <v>836</v>
      </c>
      <c r="F486" s="11" t="s">
        <v>453</v>
      </c>
      <c r="G486" s="11" t="s">
        <v>8</v>
      </c>
      <c r="H486" s="11" t="s">
        <v>8</v>
      </c>
      <c r="I486" s="11" t="str">
        <f t="shared" si="8"/>
        <v xml:space="preserve"> - </v>
      </c>
      <c r="J486" s="24">
        <v>110</v>
      </c>
      <c r="K486" s="24">
        <v>59</v>
      </c>
    </row>
    <row r="487" spans="1:11" x14ac:dyDescent="0.2">
      <c r="A487" s="21">
        <v>280</v>
      </c>
      <c r="B487" s="21" t="str">
        <f>COUNTIF($E$1:E487,E487)&amp;E487</f>
        <v>1OH - Sandusky</v>
      </c>
      <c r="C487" s="10" t="s">
        <v>439</v>
      </c>
      <c r="D487" s="10" t="s">
        <v>454</v>
      </c>
      <c r="E487" s="10" t="s">
        <v>837</v>
      </c>
      <c r="F487" s="10" t="s">
        <v>410</v>
      </c>
      <c r="G487" s="10" t="s">
        <v>11</v>
      </c>
      <c r="H487" s="10" t="s">
        <v>12</v>
      </c>
      <c r="I487" s="10" t="str">
        <f t="shared" si="8"/>
        <v>October 1 - February 28</v>
      </c>
      <c r="J487" s="22">
        <v>115</v>
      </c>
      <c r="K487" s="22">
        <v>64</v>
      </c>
    </row>
    <row r="488" spans="1:11" x14ac:dyDescent="0.2">
      <c r="A488" s="21">
        <v>280</v>
      </c>
      <c r="B488" s="21" t="str">
        <f>COUNTIF($E$1:E488,E488)&amp;E488</f>
        <v>2OH - Sandusky</v>
      </c>
      <c r="C488" s="10" t="s">
        <v>439</v>
      </c>
      <c r="D488" s="10" t="s">
        <v>454</v>
      </c>
      <c r="E488" s="10" t="s">
        <v>837</v>
      </c>
      <c r="F488" s="10" t="s">
        <v>410</v>
      </c>
      <c r="G488" s="10" t="s">
        <v>13</v>
      </c>
      <c r="H488" s="10" t="s">
        <v>42</v>
      </c>
      <c r="I488" s="10" t="str">
        <f t="shared" si="8"/>
        <v>March 1 - August 31</v>
      </c>
      <c r="J488" s="22">
        <v>152</v>
      </c>
      <c r="K488" s="22">
        <v>64</v>
      </c>
    </row>
    <row r="489" spans="1:11" x14ac:dyDescent="0.2">
      <c r="A489" s="21">
        <v>280</v>
      </c>
      <c r="B489" s="21" t="str">
        <f>COUNTIF($E$1:E489,E489)&amp;E489</f>
        <v>3OH - Sandusky</v>
      </c>
      <c r="C489" s="10" t="s">
        <v>439</v>
      </c>
      <c r="D489" s="10" t="s">
        <v>454</v>
      </c>
      <c r="E489" s="10" t="s">
        <v>837</v>
      </c>
      <c r="F489" s="10" t="s">
        <v>410</v>
      </c>
      <c r="G489" s="10" t="s">
        <v>43</v>
      </c>
      <c r="H489" s="10" t="s">
        <v>18</v>
      </c>
      <c r="I489" s="10" t="str">
        <f t="shared" si="8"/>
        <v>September 1 - September 30</v>
      </c>
      <c r="J489" s="22">
        <v>115</v>
      </c>
      <c r="K489" s="22">
        <v>64</v>
      </c>
    </row>
    <row r="490" spans="1:11" x14ac:dyDescent="0.2">
      <c r="A490" s="23">
        <v>295</v>
      </c>
      <c r="B490" s="23" t="str">
        <f>COUNTIF($E$1:E490,E490)&amp;E490</f>
        <v>1OK - Oklahoma City</v>
      </c>
      <c r="C490" s="11" t="s">
        <v>455</v>
      </c>
      <c r="D490" s="11" t="s">
        <v>456</v>
      </c>
      <c r="E490" s="11" t="s">
        <v>838</v>
      </c>
      <c r="F490" s="11" t="s">
        <v>457</v>
      </c>
      <c r="G490" s="11" t="s">
        <v>8</v>
      </c>
      <c r="H490" s="11" t="s">
        <v>8</v>
      </c>
      <c r="I490" s="11" t="str">
        <f t="shared" si="8"/>
        <v xml:space="preserve"> - </v>
      </c>
      <c r="J490" s="24">
        <v>110</v>
      </c>
      <c r="K490" s="24">
        <v>64</v>
      </c>
    </row>
    <row r="491" spans="1:11" x14ac:dyDescent="0.2">
      <c r="A491" s="21">
        <v>298</v>
      </c>
      <c r="B491" s="21" t="str">
        <f>COUNTIF($E$1:E491,E491)&amp;E491</f>
        <v>1OR - Beaverton</v>
      </c>
      <c r="C491" s="10" t="s">
        <v>458</v>
      </c>
      <c r="D491" s="10" t="s">
        <v>459</v>
      </c>
      <c r="E491" s="10" t="s">
        <v>839</v>
      </c>
      <c r="F491" s="10" t="s">
        <v>460</v>
      </c>
      <c r="G491" s="10" t="s">
        <v>8</v>
      </c>
      <c r="H491" s="10" t="s">
        <v>8</v>
      </c>
      <c r="I491" s="10" t="str">
        <f t="shared" si="8"/>
        <v xml:space="preserve"> - </v>
      </c>
      <c r="J491" s="22">
        <v>136</v>
      </c>
      <c r="K491" s="22">
        <v>64</v>
      </c>
    </row>
    <row r="492" spans="1:11" x14ac:dyDescent="0.2">
      <c r="A492" s="23">
        <v>299</v>
      </c>
      <c r="B492" s="23" t="str">
        <f>COUNTIF($E$1:E492,E492)&amp;E492</f>
        <v>1OR - Bend</v>
      </c>
      <c r="C492" s="11" t="s">
        <v>458</v>
      </c>
      <c r="D492" s="11" t="s">
        <v>461</v>
      </c>
      <c r="E492" s="11" t="s">
        <v>840</v>
      </c>
      <c r="F492" s="11" t="s">
        <v>462</v>
      </c>
      <c r="G492" s="11" t="s">
        <v>11</v>
      </c>
      <c r="H492" s="11" t="s">
        <v>14</v>
      </c>
      <c r="I492" s="11" t="str">
        <f t="shared" si="8"/>
        <v>October 1 - May 31</v>
      </c>
      <c r="J492" s="24">
        <v>126</v>
      </c>
      <c r="K492" s="24">
        <v>64</v>
      </c>
    </row>
    <row r="493" spans="1:11" x14ac:dyDescent="0.2">
      <c r="A493" s="23">
        <v>299</v>
      </c>
      <c r="B493" s="23" t="str">
        <f>COUNTIF($E$1:E493,E493)&amp;E493</f>
        <v>2OR - Bend</v>
      </c>
      <c r="C493" s="11" t="s">
        <v>458</v>
      </c>
      <c r="D493" s="11" t="s">
        <v>461</v>
      </c>
      <c r="E493" s="11" t="s">
        <v>840</v>
      </c>
      <c r="F493" s="11" t="s">
        <v>462</v>
      </c>
      <c r="G493" s="11" t="s">
        <v>15</v>
      </c>
      <c r="H493" s="11" t="s">
        <v>42</v>
      </c>
      <c r="I493" s="11" t="str">
        <f t="shared" si="8"/>
        <v>June 1 - August 31</v>
      </c>
      <c r="J493" s="24">
        <v>191</v>
      </c>
      <c r="K493" s="24">
        <v>64</v>
      </c>
    </row>
    <row r="494" spans="1:11" x14ac:dyDescent="0.2">
      <c r="A494" s="23">
        <v>299</v>
      </c>
      <c r="B494" s="23" t="str">
        <f>COUNTIF($E$1:E494,E494)&amp;E494</f>
        <v>3OR - Bend</v>
      </c>
      <c r="C494" s="11" t="s">
        <v>458</v>
      </c>
      <c r="D494" s="11" t="s">
        <v>461</v>
      </c>
      <c r="E494" s="11" t="s">
        <v>840</v>
      </c>
      <c r="F494" s="11" t="s">
        <v>462</v>
      </c>
      <c r="G494" s="11" t="s">
        <v>43</v>
      </c>
      <c r="H494" s="11" t="s">
        <v>18</v>
      </c>
      <c r="I494" s="11" t="str">
        <f t="shared" si="8"/>
        <v>September 1 - September 30</v>
      </c>
      <c r="J494" s="24">
        <v>126</v>
      </c>
      <c r="K494" s="24">
        <v>64</v>
      </c>
    </row>
    <row r="495" spans="1:11" x14ac:dyDescent="0.2">
      <c r="A495" s="21">
        <v>300</v>
      </c>
      <c r="B495" s="21" t="str">
        <f>COUNTIF($E$1:E495,E495)&amp;E495</f>
        <v>1OR - Clackamas</v>
      </c>
      <c r="C495" s="10" t="s">
        <v>458</v>
      </c>
      <c r="D495" s="10" t="s">
        <v>463</v>
      </c>
      <c r="E495" s="10" t="s">
        <v>841</v>
      </c>
      <c r="F495" s="10" t="s">
        <v>463</v>
      </c>
      <c r="G495" s="10" t="s">
        <v>11</v>
      </c>
      <c r="H495" s="10" t="s">
        <v>14</v>
      </c>
      <c r="I495" s="10" t="str">
        <f t="shared" si="8"/>
        <v>October 1 - May 31</v>
      </c>
      <c r="J495" s="22">
        <v>127</v>
      </c>
      <c r="K495" s="22">
        <v>64</v>
      </c>
    </row>
    <row r="496" spans="1:11" x14ac:dyDescent="0.2">
      <c r="A496" s="21">
        <v>300</v>
      </c>
      <c r="B496" s="21" t="str">
        <f>COUNTIF($E$1:E496,E496)&amp;E496</f>
        <v>2OR - Clackamas</v>
      </c>
      <c r="C496" s="10" t="s">
        <v>458</v>
      </c>
      <c r="D496" s="10" t="s">
        <v>463</v>
      </c>
      <c r="E496" s="10" t="s">
        <v>841</v>
      </c>
      <c r="F496" s="10" t="s">
        <v>463</v>
      </c>
      <c r="G496" s="10" t="s">
        <v>15</v>
      </c>
      <c r="H496" s="10" t="s">
        <v>42</v>
      </c>
      <c r="I496" s="10" t="str">
        <f t="shared" si="8"/>
        <v>June 1 - August 31</v>
      </c>
      <c r="J496" s="22">
        <v>148</v>
      </c>
      <c r="K496" s="22">
        <v>64</v>
      </c>
    </row>
    <row r="497" spans="1:11" x14ac:dyDescent="0.2">
      <c r="A497" s="21">
        <v>300</v>
      </c>
      <c r="B497" s="21" t="str">
        <f>COUNTIF($E$1:E497,E497)&amp;E497</f>
        <v>3OR - Clackamas</v>
      </c>
      <c r="C497" s="10" t="s">
        <v>458</v>
      </c>
      <c r="D497" s="10" t="s">
        <v>463</v>
      </c>
      <c r="E497" s="10" t="s">
        <v>841</v>
      </c>
      <c r="F497" s="10" t="s">
        <v>463</v>
      </c>
      <c r="G497" s="10" t="s">
        <v>43</v>
      </c>
      <c r="H497" s="10" t="s">
        <v>18</v>
      </c>
      <c r="I497" s="10" t="str">
        <f t="shared" si="8"/>
        <v>September 1 - September 30</v>
      </c>
      <c r="J497" s="22">
        <v>127</v>
      </c>
      <c r="K497" s="22">
        <v>64</v>
      </c>
    </row>
    <row r="498" spans="1:11" x14ac:dyDescent="0.2">
      <c r="A498" s="23">
        <v>302</v>
      </c>
      <c r="B498" s="23" t="str">
        <f>COUNTIF($E$1:E498,E498)&amp;E498</f>
        <v>1OR - Eugene / Florence</v>
      </c>
      <c r="C498" s="11" t="s">
        <v>458</v>
      </c>
      <c r="D498" s="11" t="s">
        <v>464</v>
      </c>
      <c r="E498" s="11" t="s">
        <v>842</v>
      </c>
      <c r="F498" s="11" t="s">
        <v>465</v>
      </c>
      <c r="G498" s="11" t="s">
        <v>11</v>
      </c>
      <c r="H498" s="11" t="s">
        <v>14</v>
      </c>
      <c r="I498" s="11" t="str">
        <f t="shared" si="8"/>
        <v>October 1 - May 31</v>
      </c>
      <c r="J498" s="24">
        <v>132</v>
      </c>
      <c r="K498" s="24">
        <v>64</v>
      </c>
    </row>
    <row r="499" spans="1:11" x14ac:dyDescent="0.2">
      <c r="A499" s="23">
        <v>302</v>
      </c>
      <c r="B499" s="23" t="str">
        <f>COUNTIF($E$1:E499,E499)&amp;E499</f>
        <v>2OR - Eugene / Florence</v>
      </c>
      <c r="C499" s="11" t="s">
        <v>458</v>
      </c>
      <c r="D499" s="11" t="s">
        <v>464</v>
      </c>
      <c r="E499" s="11" t="s">
        <v>842</v>
      </c>
      <c r="F499" s="11" t="s">
        <v>465</v>
      </c>
      <c r="G499" s="11" t="s">
        <v>15</v>
      </c>
      <c r="H499" s="11" t="s">
        <v>16</v>
      </c>
      <c r="I499" s="11" t="str">
        <f t="shared" si="8"/>
        <v>June 1 - July 31</v>
      </c>
      <c r="J499" s="24">
        <v>206</v>
      </c>
      <c r="K499" s="24">
        <v>64</v>
      </c>
    </row>
    <row r="500" spans="1:11" x14ac:dyDescent="0.2">
      <c r="A500" s="23">
        <v>302</v>
      </c>
      <c r="B500" s="23" t="str">
        <f>COUNTIF($E$1:E500,E500)&amp;E500</f>
        <v>3OR - Eugene / Florence</v>
      </c>
      <c r="C500" s="11" t="s">
        <v>458</v>
      </c>
      <c r="D500" s="11" t="s">
        <v>464</v>
      </c>
      <c r="E500" s="11" t="s">
        <v>842</v>
      </c>
      <c r="F500" s="11" t="s">
        <v>465</v>
      </c>
      <c r="G500" s="11" t="s">
        <v>17</v>
      </c>
      <c r="H500" s="11" t="s">
        <v>18</v>
      </c>
      <c r="I500" s="11" t="str">
        <f t="shared" si="8"/>
        <v>August 1 - September 30</v>
      </c>
      <c r="J500" s="24">
        <v>132</v>
      </c>
      <c r="K500" s="24">
        <v>64</v>
      </c>
    </row>
    <row r="501" spans="1:11" x14ac:dyDescent="0.2">
      <c r="A501" s="21">
        <v>304</v>
      </c>
      <c r="B501" s="21" t="str">
        <f>COUNTIF($E$1:E501,E501)&amp;E501</f>
        <v>1OR - Lincoln City</v>
      </c>
      <c r="C501" s="10" t="s">
        <v>458</v>
      </c>
      <c r="D501" s="10" t="s">
        <v>466</v>
      </c>
      <c r="E501" s="10" t="s">
        <v>843</v>
      </c>
      <c r="F501" s="10" t="s">
        <v>467</v>
      </c>
      <c r="G501" s="10" t="s">
        <v>11</v>
      </c>
      <c r="H501" s="10" t="s">
        <v>66</v>
      </c>
      <c r="I501" s="10" t="str">
        <f t="shared" si="8"/>
        <v>October 1 - June 30</v>
      </c>
      <c r="J501" s="22">
        <v>131</v>
      </c>
      <c r="K501" s="22">
        <v>69</v>
      </c>
    </row>
    <row r="502" spans="1:11" x14ac:dyDescent="0.2">
      <c r="A502" s="21">
        <v>304</v>
      </c>
      <c r="B502" s="21" t="str">
        <f>COUNTIF($E$1:E502,E502)&amp;E502</f>
        <v>2OR - Lincoln City</v>
      </c>
      <c r="C502" s="10" t="s">
        <v>458</v>
      </c>
      <c r="D502" s="10" t="s">
        <v>466</v>
      </c>
      <c r="E502" s="10" t="s">
        <v>843</v>
      </c>
      <c r="F502" s="10" t="s">
        <v>467</v>
      </c>
      <c r="G502" s="10" t="s">
        <v>67</v>
      </c>
      <c r="H502" s="10" t="s">
        <v>42</v>
      </c>
      <c r="I502" s="10" t="str">
        <f t="shared" si="8"/>
        <v>July 1 - August 31</v>
      </c>
      <c r="J502" s="22">
        <v>202</v>
      </c>
      <c r="K502" s="22">
        <v>69</v>
      </c>
    </row>
    <row r="503" spans="1:11" x14ac:dyDescent="0.2">
      <c r="A503" s="21">
        <v>304</v>
      </c>
      <c r="B503" s="21" t="str">
        <f>COUNTIF($E$1:E503,E503)&amp;E503</f>
        <v>3OR - Lincoln City</v>
      </c>
      <c r="C503" s="10" t="s">
        <v>458</v>
      </c>
      <c r="D503" s="10" t="s">
        <v>466</v>
      </c>
      <c r="E503" s="10" t="s">
        <v>843</v>
      </c>
      <c r="F503" s="10" t="s">
        <v>467</v>
      </c>
      <c r="G503" s="10" t="s">
        <v>43</v>
      </c>
      <c r="H503" s="10" t="s">
        <v>18</v>
      </c>
      <c r="I503" s="10" t="str">
        <f t="shared" si="8"/>
        <v>September 1 - September 30</v>
      </c>
      <c r="J503" s="22">
        <v>131</v>
      </c>
      <c r="K503" s="22">
        <v>69</v>
      </c>
    </row>
    <row r="504" spans="1:11" x14ac:dyDescent="0.2">
      <c r="A504" s="23">
        <v>305</v>
      </c>
      <c r="B504" s="23" t="str">
        <f>COUNTIF($E$1:E504,E504)&amp;E504</f>
        <v>1OR - Portland</v>
      </c>
      <c r="C504" s="11" t="s">
        <v>458</v>
      </c>
      <c r="D504" s="11" t="s">
        <v>292</v>
      </c>
      <c r="E504" s="11" t="s">
        <v>844</v>
      </c>
      <c r="F504" s="11" t="s">
        <v>468</v>
      </c>
      <c r="G504" s="11" t="s">
        <v>11</v>
      </c>
      <c r="H504" s="11" t="s">
        <v>32</v>
      </c>
      <c r="I504" s="11" t="str">
        <f t="shared" si="8"/>
        <v>October 1 - October 31</v>
      </c>
      <c r="J504" s="24">
        <v>182</v>
      </c>
      <c r="K504" s="24">
        <v>74</v>
      </c>
    </row>
    <row r="505" spans="1:11" x14ac:dyDescent="0.2">
      <c r="A505" s="23">
        <v>305</v>
      </c>
      <c r="B505" s="23" t="str">
        <f>COUNTIF($E$1:E505,E505)&amp;E505</f>
        <v>2OR - Portland</v>
      </c>
      <c r="C505" s="11" t="s">
        <v>458</v>
      </c>
      <c r="D505" s="11" t="s">
        <v>292</v>
      </c>
      <c r="E505" s="11" t="s">
        <v>844</v>
      </c>
      <c r="F505" s="11" t="s">
        <v>468</v>
      </c>
      <c r="G505" s="11" t="s">
        <v>33</v>
      </c>
      <c r="H505" s="11" t="s">
        <v>14</v>
      </c>
      <c r="I505" s="11" t="str">
        <f t="shared" si="8"/>
        <v>November 1 - May 31</v>
      </c>
      <c r="J505" s="24">
        <v>152</v>
      </c>
      <c r="K505" s="24">
        <v>74</v>
      </c>
    </row>
    <row r="506" spans="1:11" x14ac:dyDescent="0.2">
      <c r="A506" s="23">
        <v>305</v>
      </c>
      <c r="B506" s="23" t="str">
        <f>COUNTIF($E$1:E506,E506)&amp;E506</f>
        <v>3OR - Portland</v>
      </c>
      <c r="C506" s="11" t="s">
        <v>458</v>
      </c>
      <c r="D506" s="11" t="s">
        <v>292</v>
      </c>
      <c r="E506" s="11" t="s">
        <v>844</v>
      </c>
      <c r="F506" s="11" t="s">
        <v>468</v>
      </c>
      <c r="G506" s="11" t="s">
        <v>15</v>
      </c>
      <c r="H506" s="11" t="s">
        <v>18</v>
      </c>
      <c r="I506" s="11" t="str">
        <f t="shared" si="8"/>
        <v>June 1 - September 30</v>
      </c>
      <c r="J506" s="24">
        <v>182</v>
      </c>
      <c r="K506" s="24">
        <v>74</v>
      </c>
    </row>
    <row r="507" spans="1:11" x14ac:dyDescent="0.2">
      <c r="A507" s="21">
        <v>306</v>
      </c>
      <c r="B507" s="21" t="str">
        <f>COUNTIF($E$1:E507,E507)&amp;E507</f>
        <v>1OR - Seaside</v>
      </c>
      <c r="C507" s="10" t="s">
        <v>458</v>
      </c>
      <c r="D507" s="10" t="s">
        <v>469</v>
      </c>
      <c r="E507" s="10" t="s">
        <v>845</v>
      </c>
      <c r="F507" s="10" t="s">
        <v>470</v>
      </c>
      <c r="G507" s="10" t="s">
        <v>11</v>
      </c>
      <c r="H507" s="10" t="s">
        <v>40</v>
      </c>
      <c r="I507" s="10" t="str">
        <f t="shared" si="8"/>
        <v>October 1 - January 31</v>
      </c>
      <c r="J507" s="22">
        <v>130</v>
      </c>
      <c r="K507" s="22">
        <v>69</v>
      </c>
    </row>
    <row r="508" spans="1:11" x14ac:dyDescent="0.2">
      <c r="A508" s="21">
        <v>306</v>
      </c>
      <c r="B508" s="21" t="str">
        <f>COUNTIF($E$1:E508,E508)&amp;E508</f>
        <v>2OR - Seaside</v>
      </c>
      <c r="C508" s="10" t="s">
        <v>458</v>
      </c>
      <c r="D508" s="10" t="s">
        <v>469</v>
      </c>
      <c r="E508" s="10" t="s">
        <v>845</v>
      </c>
      <c r="F508" s="10" t="s">
        <v>470</v>
      </c>
      <c r="G508" s="10" t="s">
        <v>41</v>
      </c>
      <c r="H508" s="10" t="s">
        <v>66</v>
      </c>
      <c r="I508" s="10" t="str">
        <f t="shared" si="8"/>
        <v>February 1 - June 30</v>
      </c>
      <c r="J508" s="22">
        <v>135</v>
      </c>
      <c r="K508" s="22">
        <v>69</v>
      </c>
    </row>
    <row r="509" spans="1:11" x14ac:dyDescent="0.2">
      <c r="A509" s="21">
        <v>306</v>
      </c>
      <c r="B509" s="21" t="str">
        <f>COUNTIF($E$1:E509,E509)&amp;E509</f>
        <v>3OR - Seaside</v>
      </c>
      <c r="C509" s="10" t="s">
        <v>458</v>
      </c>
      <c r="D509" s="10" t="s">
        <v>469</v>
      </c>
      <c r="E509" s="10" t="s">
        <v>845</v>
      </c>
      <c r="F509" s="10" t="s">
        <v>470</v>
      </c>
      <c r="G509" s="10" t="s">
        <v>67</v>
      </c>
      <c r="H509" s="10" t="s">
        <v>42</v>
      </c>
      <c r="I509" s="10" t="str">
        <f t="shared" si="8"/>
        <v>July 1 - August 31</v>
      </c>
      <c r="J509" s="22">
        <v>222</v>
      </c>
      <c r="K509" s="22">
        <v>69</v>
      </c>
    </row>
    <row r="510" spans="1:11" x14ac:dyDescent="0.2">
      <c r="A510" s="21">
        <v>306</v>
      </c>
      <c r="B510" s="21" t="str">
        <f>COUNTIF($E$1:E510,E510)&amp;E510</f>
        <v>4OR - Seaside</v>
      </c>
      <c r="C510" s="10" t="s">
        <v>458</v>
      </c>
      <c r="D510" s="10" t="s">
        <v>469</v>
      </c>
      <c r="E510" s="10" t="s">
        <v>845</v>
      </c>
      <c r="F510" s="10" t="s">
        <v>470</v>
      </c>
      <c r="G510" s="10" t="s">
        <v>43</v>
      </c>
      <c r="H510" s="10" t="s">
        <v>18</v>
      </c>
      <c r="I510" s="10" t="str">
        <f t="shared" si="8"/>
        <v>September 1 - September 30</v>
      </c>
      <c r="J510" s="22">
        <v>130</v>
      </c>
      <c r="K510" s="22">
        <v>69</v>
      </c>
    </row>
    <row r="511" spans="1:11" x14ac:dyDescent="0.2">
      <c r="A511" s="23">
        <v>307</v>
      </c>
      <c r="B511" s="23" t="str">
        <f>COUNTIF($E$1:E511,E511)&amp;E511</f>
        <v>1PA - Allentown / Easton / Bethlehem</v>
      </c>
      <c r="C511" s="11" t="s">
        <v>471</v>
      </c>
      <c r="D511" s="11" t="s">
        <v>472</v>
      </c>
      <c r="E511" s="11" t="s">
        <v>846</v>
      </c>
      <c r="F511" s="11" t="s">
        <v>473</v>
      </c>
      <c r="G511" s="11" t="s">
        <v>8</v>
      </c>
      <c r="H511" s="11" t="s">
        <v>8</v>
      </c>
      <c r="I511" s="11" t="str">
        <f t="shared" si="8"/>
        <v xml:space="preserve"> - </v>
      </c>
      <c r="J511" s="24">
        <v>118</v>
      </c>
      <c r="K511" s="24">
        <v>64</v>
      </c>
    </row>
    <row r="512" spans="1:11" x14ac:dyDescent="0.2">
      <c r="A512" s="21">
        <v>313</v>
      </c>
      <c r="B512" s="21" t="str">
        <f>COUNTIF($E$1:E512,E512)&amp;E512</f>
        <v>1PA - Bucks</v>
      </c>
      <c r="C512" s="10" t="s">
        <v>471</v>
      </c>
      <c r="D512" s="10" t="s">
        <v>474</v>
      </c>
      <c r="E512" s="10" t="s">
        <v>847</v>
      </c>
      <c r="F512" s="10" t="s">
        <v>474</v>
      </c>
      <c r="G512" s="10" t="s">
        <v>8</v>
      </c>
      <c r="H512" s="10" t="s">
        <v>8</v>
      </c>
      <c r="I512" s="10" t="str">
        <f t="shared" si="8"/>
        <v xml:space="preserve"> - </v>
      </c>
      <c r="J512" s="22">
        <v>119</v>
      </c>
      <c r="K512" s="22">
        <v>64</v>
      </c>
    </row>
    <row r="513" spans="1:11" x14ac:dyDescent="0.2">
      <c r="A513" s="23">
        <v>309</v>
      </c>
      <c r="B513" s="23" t="str">
        <f>COUNTIF($E$1:E513,E513)&amp;E513</f>
        <v>1PA - Chester / Radnor / Essington</v>
      </c>
      <c r="C513" s="11" t="s">
        <v>471</v>
      </c>
      <c r="D513" s="11" t="s">
        <v>475</v>
      </c>
      <c r="E513" s="11" t="s">
        <v>848</v>
      </c>
      <c r="F513" s="11" t="s">
        <v>476</v>
      </c>
      <c r="G513" s="11" t="s">
        <v>8</v>
      </c>
      <c r="H513" s="11" t="s">
        <v>8</v>
      </c>
      <c r="I513" s="11" t="str">
        <f t="shared" si="8"/>
        <v xml:space="preserve"> - </v>
      </c>
      <c r="J513" s="24">
        <v>124</v>
      </c>
      <c r="K513" s="24">
        <v>64</v>
      </c>
    </row>
    <row r="514" spans="1:11" x14ac:dyDescent="0.2">
      <c r="A514" s="21">
        <v>311</v>
      </c>
      <c r="B514" s="21" t="str">
        <f>COUNTIF($E$1:E514,E514)&amp;E514</f>
        <v>1PA - Gettysburg</v>
      </c>
      <c r="C514" s="10" t="s">
        <v>471</v>
      </c>
      <c r="D514" s="10" t="s">
        <v>477</v>
      </c>
      <c r="E514" s="10" t="s">
        <v>849</v>
      </c>
      <c r="F514" s="10" t="s">
        <v>478</v>
      </c>
      <c r="G514" s="10" t="s">
        <v>8</v>
      </c>
      <c r="H514" s="10" t="s">
        <v>8</v>
      </c>
      <c r="I514" s="10" t="str">
        <f t="shared" si="8"/>
        <v xml:space="preserve"> - </v>
      </c>
      <c r="J514" s="22">
        <v>110</v>
      </c>
      <c r="K514" s="22">
        <v>64</v>
      </c>
    </row>
    <row r="515" spans="1:11" x14ac:dyDescent="0.2">
      <c r="A515" s="23">
        <v>312</v>
      </c>
      <c r="B515" s="23" t="str">
        <f>COUNTIF($E$1:E515,E515)&amp;E515</f>
        <v>1PA - Harrisburg</v>
      </c>
      <c r="C515" s="11" t="s">
        <v>471</v>
      </c>
      <c r="D515" s="11" t="s">
        <v>479</v>
      </c>
      <c r="E515" s="11" t="s">
        <v>850</v>
      </c>
      <c r="F515" s="11" t="s">
        <v>480</v>
      </c>
      <c r="G515" s="11" t="s">
        <v>8</v>
      </c>
      <c r="H515" s="11" t="s">
        <v>8</v>
      </c>
      <c r="I515" s="11" t="str">
        <f t="shared" si="8"/>
        <v xml:space="preserve"> - </v>
      </c>
      <c r="J515" s="24">
        <v>121</v>
      </c>
      <c r="K515" s="24">
        <v>64</v>
      </c>
    </row>
    <row r="516" spans="1:11" x14ac:dyDescent="0.2">
      <c r="A516" s="21">
        <v>489</v>
      </c>
      <c r="B516" s="21" t="str">
        <f>COUNTIF($E$1:E516,E516)&amp;E516</f>
        <v>1PA - Hershey</v>
      </c>
      <c r="C516" s="10" t="s">
        <v>471</v>
      </c>
      <c r="D516" s="10" t="s">
        <v>481</v>
      </c>
      <c r="E516" s="10" t="s">
        <v>851</v>
      </c>
      <c r="F516" s="10" t="s">
        <v>481</v>
      </c>
      <c r="G516" s="10" t="s">
        <v>11</v>
      </c>
      <c r="H516" s="10" t="s">
        <v>32</v>
      </c>
      <c r="I516" s="10" t="str">
        <f t="shared" si="8"/>
        <v>October 1 - October 31</v>
      </c>
      <c r="J516" s="22">
        <v>156</v>
      </c>
      <c r="K516" s="22">
        <v>74</v>
      </c>
    </row>
    <row r="517" spans="1:11" x14ac:dyDescent="0.2">
      <c r="A517" s="21">
        <v>489</v>
      </c>
      <c r="B517" s="21" t="str">
        <f>COUNTIF($E$1:E517,E517)&amp;E517</f>
        <v>2PA - Hershey</v>
      </c>
      <c r="C517" s="10" t="s">
        <v>471</v>
      </c>
      <c r="D517" s="10" t="s">
        <v>481</v>
      </c>
      <c r="E517" s="10" t="s">
        <v>851</v>
      </c>
      <c r="F517" s="10" t="s">
        <v>481</v>
      </c>
      <c r="G517" s="10" t="s">
        <v>33</v>
      </c>
      <c r="H517" s="10" t="s">
        <v>14</v>
      </c>
      <c r="I517" s="10" t="str">
        <f t="shared" si="8"/>
        <v>November 1 - May 31</v>
      </c>
      <c r="J517" s="22">
        <v>133</v>
      </c>
      <c r="K517" s="22">
        <v>74</v>
      </c>
    </row>
    <row r="518" spans="1:11" x14ac:dyDescent="0.2">
      <c r="A518" s="21">
        <v>489</v>
      </c>
      <c r="B518" s="21" t="str">
        <f>COUNTIF($E$1:E518,E518)&amp;E518</f>
        <v>3PA - Hershey</v>
      </c>
      <c r="C518" s="10" t="s">
        <v>471</v>
      </c>
      <c r="D518" s="10" t="s">
        <v>481</v>
      </c>
      <c r="E518" s="10" t="s">
        <v>851</v>
      </c>
      <c r="F518" s="10" t="s">
        <v>481</v>
      </c>
      <c r="G518" s="10" t="s">
        <v>15</v>
      </c>
      <c r="H518" s="10" t="s">
        <v>42</v>
      </c>
      <c r="I518" s="10" t="str">
        <f t="shared" ref="I518:I581" si="9">G518&amp;" - "&amp;H518</f>
        <v>June 1 - August 31</v>
      </c>
      <c r="J518" s="22">
        <v>203</v>
      </c>
      <c r="K518" s="22">
        <v>74</v>
      </c>
    </row>
    <row r="519" spans="1:11" x14ac:dyDescent="0.2">
      <c r="A519" s="21">
        <v>489</v>
      </c>
      <c r="B519" s="21" t="str">
        <f>COUNTIF($E$1:E519,E519)&amp;E519</f>
        <v>4PA - Hershey</v>
      </c>
      <c r="C519" s="10" t="s">
        <v>471</v>
      </c>
      <c r="D519" s="10" t="s">
        <v>481</v>
      </c>
      <c r="E519" s="10" t="s">
        <v>851</v>
      </c>
      <c r="F519" s="10" t="s">
        <v>481</v>
      </c>
      <c r="G519" s="10" t="s">
        <v>43</v>
      </c>
      <c r="H519" s="10" t="s">
        <v>18</v>
      </c>
      <c r="I519" s="10" t="str">
        <f t="shared" si="9"/>
        <v>September 1 - September 30</v>
      </c>
      <c r="J519" s="22">
        <v>156</v>
      </c>
      <c r="K519" s="22">
        <v>74</v>
      </c>
    </row>
    <row r="520" spans="1:11" x14ac:dyDescent="0.2">
      <c r="A520" s="23">
        <v>314</v>
      </c>
      <c r="B520" s="23" t="str">
        <f>COUNTIF($E$1:E520,E520)&amp;E520</f>
        <v>1PA - Lancaster</v>
      </c>
      <c r="C520" s="11" t="s">
        <v>471</v>
      </c>
      <c r="D520" s="11" t="s">
        <v>482</v>
      </c>
      <c r="E520" s="11" t="s">
        <v>852</v>
      </c>
      <c r="F520" s="11" t="s">
        <v>482</v>
      </c>
      <c r="G520" s="11" t="s">
        <v>8</v>
      </c>
      <c r="H520" s="11" t="s">
        <v>8</v>
      </c>
      <c r="I520" s="11" t="str">
        <f t="shared" si="9"/>
        <v xml:space="preserve"> - </v>
      </c>
      <c r="J520" s="24">
        <v>121</v>
      </c>
      <c r="K520" s="24">
        <v>59</v>
      </c>
    </row>
    <row r="521" spans="1:11" x14ac:dyDescent="0.2">
      <c r="A521" s="21">
        <v>315</v>
      </c>
      <c r="B521" s="21" t="str">
        <f>COUNTIF($E$1:E521,E521)&amp;E521</f>
        <v>1PA - Malvern / Frazer / Berwyn</v>
      </c>
      <c r="C521" s="10" t="s">
        <v>471</v>
      </c>
      <c r="D521" s="10" t="s">
        <v>483</v>
      </c>
      <c r="E521" s="10" t="s">
        <v>853</v>
      </c>
      <c r="F521" s="10" t="s">
        <v>484</v>
      </c>
      <c r="G521" s="10" t="s">
        <v>8</v>
      </c>
      <c r="H521" s="10" t="s">
        <v>8</v>
      </c>
      <c r="I521" s="10" t="str">
        <f t="shared" si="9"/>
        <v xml:space="preserve"> - </v>
      </c>
      <c r="J521" s="22">
        <v>129</v>
      </c>
      <c r="K521" s="22">
        <v>64</v>
      </c>
    </row>
    <row r="522" spans="1:11" x14ac:dyDescent="0.2">
      <c r="A522" s="23">
        <v>435</v>
      </c>
      <c r="B522" s="23" t="str">
        <f>COUNTIF($E$1:E522,E522)&amp;E522</f>
        <v>1PA - Montgomery</v>
      </c>
      <c r="C522" s="11" t="s">
        <v>471</v>
      </c>
      <c r="D522" s="11" t="s">
        <v>485</v>
      </c>
      <c r="E522" s="11" t="s">
        <v>854</v>
      </c>
      <c r="F522" s="11" t="s">
        <v>485</v>
      </c>
      <c r="G522" s="11" t="s">
        <v>8</v>
      </c>
      <c r="H522" s="11" t="s">
        <v>8</v>
      </c>
      <c r="I522" s="11" t="str">
        <f t="shared" si="9"/>
        <v xml:space="preserve"> - </v>
      </c>
      <c r="J522" s="24">
        <v>126</v>
      </c>
      <c r="K522" s="24">
        <v>69</v>
      </c>
    </row>
    <row r="523" spans="1:11" x14ac:dyDescent="0.2">
      <c r="A523" s="21">
        <v>317</v>
      </c>
      <c r="B523" s="21" t="str">
        <f>COUNTIF($E$1:E523,E523)&amp;E523</f>
        <v>1PA - Philadelphia</v>
      </c>
      <c r="C523" s="10" t="s">
        <v>471</v>
      </c>
      <c r="D523" s="10" t="s">
        <v>486</v>
      </c>
      <c r="E523" s="10" t="s">
        <v>855</v>
      </c>
      <c r="F523" s="10" t="s">
        <v>486</v>
      </c>
      <c r="G523" s="10" t="s">
        <v>11</v>
      </c>
      <c r="H523" s="10" t="s">
        <v>64</v>
      </c>
      <c r="I523" s="10" t="str">
        <f t="shared" si="9"/>
        <v>October 1 - November 30</v>
      </c>
      <c r="J523" s="22">
        <v>211</v>
      </c>
      <c r="K523" s="22">
        <v>79</v>
      </c>
    </row>
    <row r="524" spans="1:11" x14ac:dyDescent="0.2">
      <c r="A524" s="21">
        <v>317</v>
      </c>
      <c r="B524" s="21" t="str">
        <f>COUNTIF($E$1:E524,E524)&amp;E524</f>
        <v>2PA - Philadelphia</v>
      </c>
      <c r="C524" s="10" t="s">
        <v>471</v>
      </c>
      <c r="D524" s="10" t="s">
        <v>486</v>
      </c>
      <c r="E524" s="10" t="s">
        <v>855</v>
      </c>
      <c r="F524" s="10" t="s">
        <v>486</v>
      </c>
      <c r="G524" s="10" t="s">
        <v>65</v>
      </c>
      <c r="H524" s="10" t="s">
        <v>12</v>
      </c>
      <c r="I524" s="10" t="str">
        <f t="shared" si="9"/>
        <v>December 1 - February 28</v>
      </c>
      <c r="J524" s="22">
        <v>157</v>
      </c>
      <c r="K524" s="22">
        <v>79</v>
      </c>
    </row>
    <row r="525" spans="1:11" x14ac:dyDescent="0.2">
      <c r="A525" s="21">
        <v>317</v>
      </c>
      <c r="B525" s="21" t="str">
        <f>COUNTIF($E$1:E525,E525)&amp;E525</f>
        <v>3PA - Philadelphia</v>
      </c>
      <c r="C525" s="10" t="s">
        <v>471</v>
      </c>
      <c r="D525" s="10" t="s">
        <v>486</v>
      </c>
      <c r="E525" s="10" t="s">
        <v>855</v>
      </c>
      <c r="F525" s="10" t="s">
        <v>486</v>
      </c>
      <c r="G525" s="10" t="s">
        <v>13</v>
      </c>
      <c r="H525" s="10" t="s">
        <v>66</v>
      </c>
      <c r="I525" s="10" t="str">
        <f t="shared" si="9"/>
        <v>March 1 - June 30</v>
      </c>
      <c r="J525" s="22">
        <v>210</v>
      </c>
      <c r="K525" s="22">
        <v>79</v>
      </c>
    </row>
    <row r="526" spans="1:11" x14ac:dyDescent="0.2">
      <c r="A526" s="21">
        <v>317</v>
      </c>
      <c r="B526" s="21" t="str">
        <f>COUNTIF($E$1:E526,E526)&amp;E526</f>
        <v>4PA - Philadelphia</v>
      </c>
      <c r="C526" s="10" t="s">
        <v>471</v>
      </c>
      <c r="D526" s="10" t="s">
        <v>486</v>
      </c>
      <c r="E526" s="10" t="s">
        <v>855</v>
      </c>
      <c r="F526" s="10" t="s">
        <v>486</v>
      </c>
      <c r="G526" s="10" t="s">
        <v>67</v>
      </c>
      <c r="H526" s="10" t="s">
        <v>42</v>
      </c>
      <c r="I526" s="10" t="str">
        <f t="shared" si="9"/>
        <v>July 1 - August 31</v>
      </c>
      <c r="J526" s="22">
        <v>169</v>
      </c>
      <c r="K526" s="22">
        <v>79</v>
      </c>
    </row>
    <row r="527" spans="1:11" x14ac:dyDescent="0.2">
      <c r="A527" s="21">
        <v>317</v>
      </c>
      <c r="B527" s="21" t="str">
        <f>COUNTIF($E$1:E527,E527)&amp;E527</f>
        <v>5PA - Philadelphia</v>
      </c>
      <c r="C527" s="10" t="s">
        <v>471</v>
      </c>
      <c r="D527" s="10" t="s">
        <v>486</v>
      </c>
      <c r="E527" s="10" t="s">
        <v>855</v>
      </c>
      <c r="F527" s="10" t="s">
        <v>486</v>
      </c>
      <c r="G527" s="10" t="s">
        <v>43</v>
      </c>
      <c r="H527" s="10" t="s">
        <v>18</v>
      </c>
      <c r="I527" s="10" t="str">
        <f t="shared" si="9"/>
        <v>September 1 - September 30</v>
      </c>
      <c r="J527" s="22">
        <v>211</v>
      </c>
      <c r="K527" s="22">
        <v>79</v>
      </c>
    </row>
    <row r="528" spans="1:11" x14ac:dyDescent="0.2">
      <c r="A528" s="23">
        <v>318</v>
      </c>
      <c r="B528" s="23" t="str">
        <f>COUNTIF($E$1:E528,E528)&amp;E528</f>
        <v>1PA - Pittsburgh</v>
      </c>
      <c r="C528" s="11" t="s">
        <v>471</v>
      </c>
      <c r="D528" s="11" t="s">
        <v>487</v>
      </c>
      <c r="E528" s="11" t="s">
        <v>856</v>
      </c>
      <c r="F528" s="11" t="s">
        <v>488</v>
      </c>
      <c r="G528" s="11" t="s">
        <v>8</v>
      </c>
      <c r="H528" s="11" t="s">
        <v>8</v>
      </c>
      <c r="I528" s="11" t="str">
        <f t="shared" si="9"/>
        <v xml:space="preserve"> - </v>
      </c>
      <c r="J528" s="24">
        <v>136</v>
      </c>
      <c r="K528" s="24">
        <v>64</v>
      </c>
    </row>
    <row r="529" spans="1:11" x14ac:dyDescent="0.2">
      <c r="A529" s="21">
        <v>319</v>
      </c>
      <c r="B529" s="21" t="str">
        <f>COUNTIF($E$1:E529,E529)&amp;E529</f>
        <v>1PA - Reading</v>
      </c>
      <c r="C529" s="10" t="s">
        <v>471</v>
      </c>
      <c r="D529" s="10" t="s">
        <v>489</v>
      </c>
      <c r="E529" s="10" t="s">
        <v>857</v>
      </c>
      <c r="F529" s="10" t="s">
        <v>490</v>
      </c>
      <c r="G529" s="10" t="s">
        <v>8</v>
      </c>
      <c r="H529" s="10" t="s">
        <v>8</v>
      </c>
      <c r="I529" s="10" t="str">
        <f t="shared" si="9"/>
        <v xml:space="preserve"> - </v>
      </c>
      <c r="J529" s="22">
        <v>121</v>
      </c>
      <c r="K529" s="22">
        <v>59</v>
      </c>
    </row>
    <row r="530" spans="1:11" x14ac:dyDescent="0.2">
      <c r="A530" s="23">
        <v>321</v>
      </c>
      <c r="B530" s="23" t="str">
        <f>COUNTIF($E$1:E530,E530)&amp;E530</f>
        <v xml:space="preserve">1PA - State College </v>
      </c>
      <c r="C530" s="11" t="s">
        <v>471</v>
      </c>
      <c r="D530" s="11" t="s">
        <v>491</v>
      </c>
      <c r="E530" s="11" t="s">
        <v>858</v>
      </c>
      <c r="F530" s="11" t="s">
        <v>492</v>
      </c>
      <c r="G530" s="11" t="s">
        <v>8</v>
      </c>
      <c r="H530" s="11" t="s">
        <v>8</v>
      </c>
      <c r="I530" s="11" t="str">
        <f t="shared" si="9"/>
        <v xml:space="preserve"> - </v>
      </c>
      <c r="J530" s="24">
        <v>114</v>
      </c>
      <c r="K530" s="24">
        <v>69</v>
      </c>
    </row>
    <row r="531" spans="1:11" x14ac:dyDescent="0.2">
      <c r="A531" s="21">
        <v>322</v>
      </c>
      <c r="B531" s="21" t="str">
        <f>COUNTIF($E$1:E531,E531)&amp;E531</f>
        <v>1RI - East Greenwich / Warwick</v>
      </c>
      <c r="C531" s="10" t="s">
        <v>493</v>
      </c>
      <c r="D531" s="10" t="s">
        <v>494</v>
      </c>
      <c r="E531" s="10" t="s">
        <v>859</v>
      </c>
      <c r="F531" s="10" t="s">
        <v>300</v>
      </c>
      <c r="G531" s="10" t="s">
        <v>8</v>
      </c>
      <c r="H531" s="10" t="s">
        <v>8</v>
      </c>
      <c r="I531" s="10" t="str">
        <f t="shared" si="9"/>
        <v xml:space="preserve"> - </v>
      </c>
      <c r="J531" s="22">
        <v>108</v>
      </c>
      <c r="K531" s="22">
        <v>69</v>
      </c>
    </row>
    <row r="532" spans="1:11" x14ac:dyDescent="0.2">
      <c r="A532" s="23">
        <v>323</v>
      </c>
      <c r="B532" s="23" t="str">
        <f>COUNTIF($E$1:E532,E532)&amp;E532</f>
        <v>1RI - Jamestown / Middletown / Newport</v>
      </c>
      <c r="C532" s="11" t="s">
        <v>493</v>
      </c>
      <c r="D532" s="11" t="s">
        <v>495</v>
      </c>
      <c r="E532" s="11" t="s">
        <v>860</v>
      </c>
      <c r="F532" s="11" t="s">
        <v>496</v>
      </c>
      <c r="G532" s="11" t="s">
        <v>11</v>
      </c>
      <c r="H532" s="11" t="s">
        <v>32</v>
      </c>
      <c r="I532" s="11" t="str">
        <f t="shared" si="9"/>
        <v>October 1 - October 31</v>
      </c>
      <c r="J532" s="24">
        <v>231</v>
      </c>
      <c r="K532" s="24">
        <v>64</v>
      </c>
    </row>
    <row r="533" spans="1:11" x14ac:dyDescent="0.2">
      <c r="A533" s="23">
        <v>323</v>
      </c>
      <c r="B533" s="23" t="str">
        <f>COUNTIF($E$1:E533,E533)&amp;E533</f>
        <v>2RI - Jamestown / Middletown / Newport</v>
      </c>
      <c r="C533" s="11" t="s">
        <v>493</v>
      </c>
      <c r="D533" s="11" t="s">
        <v>495</v>
      </c>
      <c r="E533" s="11" t="s">
        <v>860</v>
      </c>
      <c r="F533" s="11" t="s">
        <v>496</v>
      </c>
      <c r="G533" s="11" t="s">
        <v>33</v>
      </c>
      <c r="H533" s="11" t="s">
        <v>14</v>
      </c>
      <c r="I533" s="11" t="str">
        <f t="shared" si="9"/>
        <v>November 1 - May 31</v>
      </c>
      <c r="J533" s="24">
        <v>143</v>
      </c>
      <c r="K533" s="24">
        <v>64</v>
      </c>
    </row>
    <row r="534" spans="1:11" x14ac:dyDescent="0.2">
      <c r="A534" s="23">
        <v>323</v>
      </c>
      <c r="B534" s="23" t="str">
        <f>COUNTIF($E$1:E534,E534)&amp;E534</f>
        <v>3RI - Jamestown / Middletown / Newport</v>
      </c>
      <c r="C534" s="11" t="s">
        <v>493</v>
      </c>
      <c r="D534" s="11" t="s">
        <v>495</v>
      </c>
      <c r="E534" s="11" t="s">
        <v>860</v>
      </c>
      <c r="F534" s="11" t="s">
        <v>496</v>
      </c>
      <c r="G534" s="11" t="s">
        <v>15</v>
      </c>
      <c r="H534" s="11" t="s">
        <v>42</v>
      </c>
      <c r="I534" s="11" t="str">
        <f t="shared" si="9"/>
        <v>June 1 - August 31</v>
      </c>
      <c r="J534" s="24">
        <v>284</v>
      </c>
      <c r="K534" s="24">
        <v>64</v>
      </c>
    </row>
    <row r="535" spans="1:11" x14ac:dyDescent="0.2">
      <c r="A535" s="23">
        <v>323</v>
      </c>
      <c r="B535" s="23" t="str">
        <f>COUNTIF($E$1:E535,E535)&amp;E535</f>
        <v>4RI - Jamestown / Middletown / Newport</v>
      </c>
      <c r="C535" s="11" t="s">
        <v>493</v>
      </c>
      <c r="D535" s="11" t="s">
        <v>495</v>
      </c>
      <c r="E535" s="11" t="s">
        <v>860</v>
      </c>
      <c r="F535" s="11" t="s">
        <v>496</v>
      </c>
      <c r="G535" s="11" t="s">
        <v>43</v>
      </c>
      <c r="H535" s="11" t="s">
        <v>18</v>
      </c>
      <c r="I535" s="11" t="str">
        <f t="shared" si="9"/>
        <v>September 1 - September 30</v>
      </c>
      <c r="J535" s="24">
        <v>231</v>
      </c>
      <c r="K535" s="24">
        <v>64</v>
      </c>
    </row>
    <row r="536" spans="1:11" x14ac:dyDescent="0.2">
      <c r="A536" s="21">
        <v>325</v>
      </c>
      <c r="B536" s="21" t="str">
        <f>COUNTIF($E$1:E536,E536)&amp;E536</f>
        <v>1RI - Providence / Bristol</v>
      </c>
      <c r="C536" s="10" t="s">
        <v>493</v>
      </c>
      <c r="D536" s="10" t="s">
        <v>497</v>
      </c>
      <c r="E536" s="10" t="s">
        <v>861</v>
      </c>
      <c r="F536" s="10" t="s">
        <v>497</v>
      </c>
      <c r="G536" s="10" t="s">
        <v>8</v>
      </c>
      <c r="H536" s="10" t="s">
        <v>8</v>
      </c>
      <c r="I536" s="10" t="str">
        <f t="shared" si="9"/>
        <v xml:space="preserve"> - </v>
      </c>
      <c r="J536" s="22">
        <v>155</v>
      </c>
      <c r="K536" s="22">
        <v>64</v>
      </c>
    </row>
    <row r="537" spans="1:11" x14ac:dyDescent="0.2">
      <c r="A537" s="23">
        <v>326</v>
      </c>
      <c r="B537" s="23" t="str">
        <f>COUNTIF($E$1:E537,E537)&amp;E537</f>
        <v>1SC - Charleston</v>
      </c>
      <c r="C537" s="11" t="s">
        <v>498</v>
      </c>
      <c r="D537" s="11" t="s">
        <v>499</v>
      </c>
      <c r="E537" s="11" t="s">
        <v>862</v>
      </c>
      <c r="F537" s="11" t="s">
        <v>500</v>
      </c>
      <c r="G537" s="11" t="s">
        <v>11</v>
      </c>
      <c r="H537" s="11" t="s">
        <v>12</v>
      </c>
      <c r="I537" s="11" t="str">
        <f t="shared" si="9"/>
        <v>October 1 - February 28</v>
      </c>
      <c r="J537" s="24">
        <v>249</v>
      </c>
      <c r="K537" s="24">
        <v>79</v>
      </c>
    </row>
    <row r="538" spans="1:11" x14ac:dyDescent="0.2">
      <c r="A538" s="23">
        <v>326</v>
      </c>
      <c r="B538" s="23" t="str">
        <f>COUNTIF($E$1:E538,E538)&amp;E538</f>
        <v>2SC - Charleston</v>
      </c>
      <c r="C538" s="11" t="s">
        <v>498</v>
      </c>
      <c r="D538" s="11" t="s">
        <v>499</v>
      </c>
      <c r="E538" s="11" t="s">
        <v>862</v>
      </c>
      <c r="F538" s="11" t="s">
        <v>500</v>
      </c>
      <c r="G538" s="11" t="s">
        <v>13</v>
      </c>
      <c r="H538" s="11" t="s">
        <v>14</v>
      </c>
      <c r="I538" s="11" t="str">
        <f t="shared" si="9"/>
        <v>March 1 - May 31</v>
      </c>
      <c r="J538" s="24">
        <v>303</v>
      </c>
      <c r="K538" s="24">
        <v>79</v>
      </c>
    </row>
    <row r="539" spans="1:11" x14ac:dyDescent="0.2">
      <c r="A539" s="23">
        <v>326</v>
      </c>
      <c r="B539" s="23" t="str">
        <f>COUNTIF($E$1:E539,E539)&amp;E539</f>
        <v>3SC - Charleston</v>
      </c>
      <c r="C539" s="11" t="s">
        <v>498</v>
      </c>
      <c r="D539" s="11" t="s">
        <v>499</v>
      </c>
      <c r="E539" s="11" t="s">
        <v>862</v>
      </c>
      <c r="F539" s="11" t="s">
        <v>500</v>
      </c>
      <c r="G539" s="11" t="s">
        <v>15</v>
      </c>
      <c r="H539" s="11" t="s">
        <v>18</v>
      </c>
      <c r="I539" s="11" t="str">
        <f t="shared" si="9"/>
        <v>June 1 - September 30</v>
      </c>
      <c r="J539" s="24">
        <v>249</v>
      </c>
      <c r="K539" s="24">
        <v>79</v>
      </c>
    </row>
    <row r="540" spans="1:11" x14ac:dyDescent="0.2">
      <c r="A540" s="21">
        <v>327</v>
      </c>
      <c r="B540" s="21" t="str">
        <f>COUNTIF($E$1:E540,E540)&amp;E540</f>
        <v>1SC - Columbia</v>
      </c>
      <c r="C540" s="10" t="s">
        <v>498</v>
      </c>
      <c r="D540" s="10" t="s">
        <v>284</v>
      </c>
      <c r="E540" s="10" t="s">
        <v>863</v>
      </c>
      <c r="F540" s="10" t="s">
        <v>501</v>
      </c>
      <c r="G540" s="10" t="s">
        <v>8</v>
      </c>
      <c r="H540" s="10" t="s">
        <v>8</v>
      </c>
      <c r="I540" s="10" t="str">
        <f t="shared" si="9"/>
        <v xml:space="preserve"> - </v>
      </c>
      <c r="J540" s="22">
        <v>112</v>
      </c>
      <c r="K540" s="22">
        <v>64</v>
      </c>
    </row>
    <row r="541" spans="1:11" x14ac:dyDescent="0.2">
      <c r="A541" s="23">
        <v>329</v>
      </c>
      <c r="B541" s="23" t="str">
        <f>COUNTIF($E$1:E541,E541)&amp;E541</f>
        <v>1SC - Hilton Head</v>
      </c>
      <c r="C541" s="11" t="s">
        <v>498</v>
      </c>
      <c r="D541" s="11" t="s">
        <v>502</v>
      </c>
      <c r="E541" s="11" t="s">
        <v>864</v>
      </c>
      <c r="F541" s="11" t="s">
        <v>503</v>
      </c>
      <c r="G541" s="11" t="s">
        <v>11</v>
      </c>
      <c r="H541" s="11" t="s">
        <v>32</v>
      </c>
      <c r="I541" s="11" t="str">
        <f t="shared" si="9"/>
        <v>October 1 - October 31</v>
      </c>
      <c r="J541" s="24">
        <v>163</v>
      </c>
      <c r="K541" s="24">
        <v>69</v>
      </c>
    </row>
    <row r="542" spans="1:11" x14ac:dyDescent="0.2">
      <c r="A542" s="23">
        <v>329</v>
      </c>
      <c r="B542" s="23" t="str">
        <f>COUNTIF($E$1:E542,E542)&amp;E542</f>
        <v>2SC - Hilton Head</v>
      </c>
      <c r="C542" s="11" t="s">
        <v>498</v>
      </c>
      <c r="D542" s="11" t="s">
        <v>502</v>
      </c>
      <c r="E542" s="11" t="s">
        <v>864</v>
      </c>
      <c r="F542" s="11" t="s">
        <v>503</v>
      </c>
      <c r="G542" s="11" t="s">
        <v>33</v>
      </c>
      <c r="H542" s="11" t="s">
        <v>12</v>
      </c>
      <c r="I542" s="11" t="str">
        <f t="shared" si="9"/>
        <v>November 1 - February 28</v>
      </c>
      <c r="J542" s="24">
        <v>122</v>
      </c>
      <c r="K542" s="24">
        <v>69</v>
      </c>
    </row>
    <row r="543" spans="1:11" x14ac:dyDescent="0.2">
      <c r="A543" s="23">
        <v>329</v>
      </c>
      <c r="B543" s="23" t="str">
        <f>COUNTIF($E$1:E543,E543)&amp;E543</f>
        <v>3SC - Hilton Head</v>
      </c>
      <c r="C543" s="11" t="s">
        <v>498</v>
      </c>
      <c r="D543" s="11" t="s">
        <v>502</v>
      </c>
      <c r="E543" s="11" t="s">
        <v>864</v>
      </c>
      <c r="F543" s="11" t="s">
        <v>503</v>
      </c>
      <c r="G543" s="11" t="s">
        <v>13</v>
      </c>
      <c r="H543" s="11" t="s">
        <v>14</v>
      </c>
      <c r="I543" s="11" t="str">
        <f t="shared" si="9"/>
        <v>March 1 - May 31</v>
      </c>
      <c r="J543" s="24">
        <v>196</v>
      </c>
      <c r="K543" s="24">
        <v>69</v>
      </c>
    </row>
    <row r="544" spans="1:11" x14ac:dyDescent="0.2">
      <c r="A544" s="23">
        <v>329</v>
      </c>
      <c r="B544" s="23" t="str">
        <f>COUNTIF($E$1:E544,E544)&amp;E544</f>
        <v>4SC - Hilton Head</v>
      </c>
      <c r="C544" s="11" t="s">
        <v>498</v>
      </c>
      <c r="D544" s="11" t="s">
        <v>502</v>
      </c>
      <c r="E544" s="11" t="s">
        <v>864</v>
      </c>
      <c r="F544" s="11" t="s">
        <v>503</v>
      </c>
      <c r="G544" s="11" t="s">
        <v>15</v>
      </c>
      <c r="H544" s="11" t="s">
        <v>42</v>
      </c>
      <c r="I544" s="11" t="str">
        <f t="shared" si="9"/>
        <v>June 1 - August 31</v>
      </c>
      <c r="J544" s="24">
        <v>235</v>
      </c>
      <c r="K544" s="24">
        <v>69</v>
      </c>
    </row>
    <row r="545" spans="1:11" x14ac:dyDescent="0.2">
      <c r="A545" s="23">
        <v>329</v>
      </c>
      <c r="B545" s="23" t="str">
        <f>COUNTIF($E$1:E545,E545)&amp;E545</f>
        <v>5SC - Hilton Head</v>
      </c>
      <c r="C545" s="11" t="s">
        <v>498</v>
      </c>
      <c r="D545" s="11" t="s">
        <v>502</v>
      </c>
      <c r="E545" s="11" t="s">
        <v>864</v>
      </c>
      <c r="F545" s="11" t="s">
        <v>503</v>
      </c>
      <c r="G545" s="11" t="s">
        <v>43</v>
      </c>
      <c r="H545" s="11" t="s">
        <v>18</v>
      </c>
      <c r="I545" s="11" t="str">
        <f t="shared" si="9"/>
        <v>September 1 - September 30</v>
      </c>
      <c r="J545" s="24">
        <v>163</v>
      </c>
      <c r="K545" s="24">
        <v>69</v>
      </c>
    </row>
    <row r="546" spans="1:11" x14ac:dyDescent="0.2">
      <c r="A546" s="21">
        <v>330</v>
      </c>
      <c r="B546" s="21" t="str">
        <f>COUNTIF($E$1:E546,E546)&amp;E546</f>
        <v>1SC - Myrtle Beach</v>
      </c>
      <c r="C546" s="10" t="s">
        <v>498</v>
      </c>
      <c r="D546" s="10" t="s">
        <v>504</v>
      </c>
      <c r="E546" s="10" t="s">
        <v>865</v>
      </c>
      <c r="F546" s="10" t="s">
        <v>505</v>
      </c>
      <c r="G546" s="10" t="s">
        <v>11</v>
      </c>
      <c r="H546" s="10" t="s">
        <v>24</v>
      </c>
      <c r="I546" s="10" t="str">
        <f t="shared" si="9"/>
        <v>October 1 - March 31</v>
      </c>
      <c r="J546" s="22">
        <v>107</v>
      </c>
      <c r="K546" s="22">
        <v>69</v>
      </c>
    </row>
    <row r="547" spans="1:11" x14ac:dyDescent="0.2">
      <c r="A547" s="21">
        <v>330</v>
      </c>
      <c r="B547" s="21" t="str">
        <f>COUNTIF($E$1:E547,E547)&amp;E547</f>
        <v>2SC - Myrtle Beach</v>
      </c>
      <c r="C547" s="10" t="s">
        <v>498</v>
      </c>
      <c r="D547" s="10" t="s">
        <v>504</v>
      </c>
      <c r="E547" s="10" t="s">
        <v>865</v>
      </c>
      <c r="F547" s="10" t="s">
        <v>505</v>
      </c>
      <c r="G547" s="10" t="s">
        <v>25</v>
      </c>
      <c r="H547" s="10" t="s">
        <v>14</v>
      </c>
      <c r="I547" s="10" t="str">
        <f t="shared" si="9"/>
        <v>April 1 - May 31</v>
      </c>
      <c r="J547" s="22">
        <v>130</v>
      </c>
      <c r="K547" s="22">
        <v>69</v>
      </c>
    </row>
    <row r="548" spans="1:11" x14ac:dyDescent="0.2">
      <c r="A548" s="21">
        <v>330</v>
      </c>
      <c r="B548" s="21" t="str">
        <f>COUNTIF($E$1:E548,E548)&amp;E548</f>
        <v>3SC - Myrtle Beach</v>
      </c>
      <c r="C548" s="10" t="s">
        <v>498</v>
      </c>
      <c r="D548" s="10" t="s">
        <v>504</v>
      </c>
      <c r="E548" s="10" t="s">
        <v>865</v>
      </c>
      <c r="F548" s="10" t="s">
        <v>505</v>
      </c>
      <c r="G548" s="10" t="s">
        <v>15</v>
      </c>
      <c r="H548" s="10" t="s">
        <v>42</v>
      </c>
      <c r="I548" s="10" t="str">
        <f t="shared" si="9"/>
        <v>June 1 - August 31</v>
      </c>
      <c r="J548" s="22">
        <v>203</v>
      </c>
      <c r="K548" s="22">
        <v>69</v>
      </c>
    </row>
    <row r="549" spans="1:11" x14ac:dyDescent="0.2">
      <c r="A549" s="21">
        <v>330</v>
      </c>
      <c r="B549" s="21" t="str">
        <f>COUNTIF($E$1:E549,E549)&amp;E549</f>
        <v>4SC - Myrtle Beach</v>
      </c>
      <c r="C549" s="10" t="s">
        <v>498</v>
      </c>
      <c r="D549" s="10" t="s">
        <v>504</v>
      </c>
      <c r="E549" s="10" t="s">
        <v>865</v>
      </c>
      <c r="F549" s="10" t="s">
        <v>505</v>
      </c>
      <c r="G549" s="10" t="s">
        <v>43</v>
      </c>
      <c r="H549" s="10" t="s">
        <v>18</v>
      </c>
      <c r="I549" s="10" t="str">
        <f t="shared" si="9"/>
        <v>September 1 - September 30</v>
      </c>
      <c r="J549" s="22">
        <v>107</v>
      </c>
      <c r="K549" s="22">
        <v>69</v>
      </c>
    </row>
    <row r="550" spans="1:11" x14ac:dyDescent="0.2">
      <c r="A550" s="23">
        <v>334</v>
      </c>
      <c r="B550" s="23" t="str">
        <f>COUNTIF($E$1:E550,E550)&amp;E550</f>
        <v xml:space="preserve">1SD - Deadwood / Spearfish </v>
      </c>
      <c r="C550" s="11" t="s">
        <v>506</v>
      </c>
      <c r="D550" s="11" t="s">
        <v>507</v>
      </c>
      <c r="E550" s="11" t="s">
        <v>866</v>
      </c>
      <c r="F550" s="11" t="s">
        <v>508</v>
      </c>
      <c r="G550" s="11" t="s">
        <v>11</v>
      </c>
      <c r="H550" s="11" t="s">
        <v>14</v>
      </c>
      <c r="I550" s="11" t="str">
        <f t="shared" si="9"/>
        <v>October 1 - May 31</v>
      </c>
      <c r="J550" s="24">
        <v>107</v>
      </c>
      <c r="K550" s="24">
        <v>74</v>
      </c>
    </row>
    <row r="551" spans="1:11" x14ac:dyDescent="0.2">
      <c r="A551" s="23">
        <v>334</v>
      </c>
      <c r="B551" s="23" t="str">
        <f>COUNTIF($E$1:E551,E551)&amp;E551</f>
        <v xml:space="preserve">2SD - Deadwood / Spearfish </v>
      </c>
      <c r="C551" s="11" t="s">
        <v>506</v>
      </c>
      <c r="D551" s="11" t="s">
        <v>507</v>
      </c>
      <c r="E551" s="11" t="s">
        <v>866</v>
      </c>
      <c r="F551" s="11" t="s">
        <v>508</v>
      </c>
      <c r="G551" s="11" t="s">
        <v>15</v>
      </c>
      <c r="H551" s="11" t="s">
        <v>18</v>
      </c>
      <c r="I551" s="11" t="str">
        <f t="shared" si="9"/>
        <v>June 1 - September 30</v>
      </c>
      <c r="J551" s="24">
        <v>157</v>
      </c>
      <c r="K551" s="24">
        <v>74</v>
      </c>
    </row>
    <row r="552" spans="1:11" x14ac:dyDescent="0.2">
      <c r="A552" s="21">
        <v>332</v>
      </c>
      <c r="B552" s="21" t="str">
        <f>COUNTIF($E$1:E552,E552)&amp;E552</f>
        <v>1SD - Hot Springs</v>
      </c>
      <c r="C552" s="10" t="s">
        <v>506</v>
      </c>
      <c r="D552" s="10" t="s">
        <v>27</v>
      </c>
      <c r="E552" s="10" t="s">
        <v>867</v>
      </c>
      <c r="F552" s="10" t="s">
        <v>509</v>
      </c>
      <c r="G552" s="10" t="s">
        <v>11</v>
      </c>
      <c r="H552" s="10" t="s">
        <v>14</v>
      </c>
      <c r="I552" s="10" t="str">
        <f t="shared" si="9"/>
        <v>October 1 - May 31</v>
      </c>
      <c r="J552" s="22">
        <v>107</v>
      </c>
      <c r="K552" s="22">
        <v>64</v>
      </c>
    </row>
    <row r="553" spans="1:11" x14ac:dyDescent="0.2">
      <c r="A553" s="21">
        <v>332</v>
      </c>
      <c r="B553" s="21" t="str">
        <f>COUNTIF($E$1:E553,E553)&amp;E553</f>
        <v>2SD - Hot Springs</v>
      </c>
      <c r="C553" s="10" t="s">
        <v>506</v>
      </c>
      <c r="D553" s="10" t="s">
        <v>27</v>
      </c>
      <c r="E553" s="10" t="s">
        <v>867</v>
      </c>
      <c r="F553" s="10" t="s">
        <v>509</v>
      </c>
      <c r="G553" s="10" t="s">
        <v>15</v>
      </c>
      <c r="H553" s="10" t="s">
        <v>18</v>
      </c>
      <c r="I553" s="10" t="str">
        <f t="shared" si="9"/>
        <v>June 1 - September 30</v>
      </c>
      <c r="J553" s="22">
        <v>152</v>
      </c>
      <c r="K553" s="22">
        <v>64</v>
      </c>
    </row>
    <row r="554" spans="1:11" x14ac:dyDescent="0.2">
      <c r="A554" s="23">
        <v>333</v>
      </c>
      <c r="B554" s="23" t="str">
        <f>COUNTIF($E$1:E554,E554)&amp;E554</f>
        <v>1SD - Rapid City</v>
      </c>
      <c r="C554" s="11" t="s">
        <v>506</v>
      </c>
      <c r="D554" s="11" t="s">
        <v>510</v>
      </c>
      <c r="E554" s="11" t="s">
        <v>868</v>
      </c>
      <c r="F554" s="11" t="s">
        <v>511</v>
      </c>
      <c r="G554" s="11" t="s">
        <v>11</v>
      </c>
      <c r="H554" s="11" t="s">
        <v>14</v>
      </c>
      <c r="I554" s="11" t="str">
        <f t="shared" si="9"/>
        <v>October 1 - May 31</v>
      </c>
      <c r="J554" s="24">
        <v>107</v>
      </c>
      <c r="K554" s="24">
        <v>64</v>
      </c>
    </row>
    <row r="555" spans="1:11" x14ac:dyDescent="0.2">
      <c r="A555" s="23">
        <v>333</v>
      </c>
      <c r="B555" s="23" t="str">
        <f>COUNTIF($E$1:E555,E555)&amp;E555</f>
        <v>2SD - Rapid City</v>
      </c>
      <c r="C555" s="11" t="s">
        <v>506</v>
      </c>
      <c r="D555" s="11" t="s">
        <v>510</v>
      </c>
      <c r="E555" s="11" t="s">
        <v>868</v>
      </c>
      <c r="F555" s="11" t="s">
        <v>511</v>
      </c>
      <c r="G555" s="11" t="s">
        <v>15</v>
      </c>
      <c r="H555" s="11" t="s">
        <v>42</v>
      </c>
      <c r="I555" s="11" t="str">
        <f t="shared" si="9"/>
        <v>June 1 - August 31</v>
      </c>
      <c r="J555" s="24">
        <v>169</v>
      </c>
      <c r="K555" s="24">
        <v>64</v>
      </c>
    </row>
    <row r="556" spans="1:11" x14ac:dyDescent="0.2">
      <c r="A556" s="23">
        <v>333</v>
      </c>
      <c r="B556" s="23" t="str">
        <f>COUNTIF($E$1:E556,E556)&amp;E556</f>
        <v>3SD - Rapid City</v>
      </c>
      <c r="C556" s="11" t="s">
        <v>506</v>
      </c>
      <c r="D556" s="11" t="s">
        <v>510</v>
      </c>
      <c r="E556" s="11" t="s">
        <v>868</v>
      </c>
      <c r="F556" s="11" t="s">
        <v>511</v>
      </c>
      <c r="G556" s="11" t="s">
        <v>43</v>
      </c>
      <c r="H556" s="11" t="s">
        <v>18</v>
      </c>
      <c r="I556" s="11" t="str">
        <f t="shared" si="9"/>
        <v>September 1 - September 30</v>
      </c>
      <c r="J556" s="24">
        <v>107</v>
      </c>
      <c r="K556" s="24">
        <v>64</v>
      </c>
    </row>
    <row r="557" spans="1:11" x14ac:dyDescent="0.2">
      <c r="A557" s="21">
        <v>335</v>
      </c>
      <c r="B557" s="21" t="str">
        <f>COUNTIF($E$1:E557,E557)&amp;E557</f>
        <v>1TN - Brentwood / Franklin</v>
      </c>
      <c r="C557" s="10" t="s">
        <v>512</v>
      </c>
      <c r="D557" s="10" t="s">
        <v>513</v>
      </c>
      <c r="E557" s="10" t="s">
        <v>869</v>
      </c>
      <c r="F557" s="10" t="s">
        <v>514</v>
      </c>
      <c r="G557" s="10" t="s">
        <v>8</v>
      </c>
      <c r="H557" s="10" t="s">
        <v>8</v>
      </c>
      <c r="I557" s="10" t="str">
        <f t="shared" si="9"/>
        <v xml:space="preserve"> - </v>
      </c>
      <c r="J557" s="22">
        <v>125</v>
      </c>
      <c r="K557" s="22">
        <v>69</v>
      </c>
    </row>
    <row r="558" spans="1:11" x14ac:dyDescent="0.2">
      <c r="A558" s="23">
        <v>336</v>
      </c>
      <c r="B558" s="23" t="str">
        <f>COUNTIF($E$1:E558,E558)&amp;E558</f>
        <v xml:space="preserve">1TN - Chattanooga </v>
      </c>
      <c r="C558" s="11" t="s">
        <v>512</v>
      </c>
      <c r="D558" s="11" t="s">
        <v>515</v>
      </c>
      <c r="E558" s="11" t="s">
        <v>870</v>
      </c>
      <c r="F558" s="11" t="s">
        <v>450</v>
      </c>
      <c r="G558" s="11" t="s">
        <v>8</v>
      </c>
      <c r="H558" s="11" t="s">
        <v>8</v>
      </c>
      <c r="I558" s="11" t="str">
        <f t="shared" si="9"/>
        <v xml:space="preserve"> - </v>
      </c>
      <c r="J558" s="24">
        <v>117</v>
      </c>
      <c r="K558" s="24">
        <v>64</v>
      </c>
    </row>
    <row r="559" spans="1:11" x14ac:dyDescent="0.2">
      <c r="A559" s="21">
        <v>338</v>
      </c>
      <c r="B559" s="21" t="str">
        <f>COUNTIF($E$1:E559,E559)&amp;E559</f>
        <v>1TN - Knoxville</v>
      </c>
      <c r="C559" s="10" t="s">
        <v>512</v>
      </c>
      <c r="D559" s="10" t="s">
        <v>516</v>
      </c>
      <c r="E559" s="10" t="s">
        <v>871</v>
      </c>
      <c r="F559" s="10" t="s">
        <v>517</v>
      </c>
      <c r="G559" s="10" t="s">
        <v>8</v>
      </c>
      <c r="H559" s="10" t="s">
        <v>8</v>
      </c>
      <c r="I559" s="10" t="str">
        <f t="shared" si="9"/>
        <v xml:space="preserve"> - </v>
      </c>
      <c r="J559" s="22">
        <v>113</v>
      </c>
      <c r="K559" s="22">
        <v>64</v>
      </c>
    </row>
    <row r="560" spans="1:11" x14ac:dyDescent="0.2">
      <c r="A560" s="23">
        <v>339</v>
      </c>
      <c r="B560" s="23" t="str">
        <f>COUNTIF($E$1:E560,E560)&amp;E560</f>
        <v>1TN - Memphis</v>
      </c>
      <c r="C560" s="11" t="s">
        <v>512</v>
      </c>
      <c r="D560" s="11" t="s">
        <v>518</v>
      </c>
      <c r="E560" s="11" t="s">
        <v>872</v>
      </c>
      <c r="F560" s="11" t="s">
        <v>519</v>
      </c>
      <c r="G560" s="11" t="s">
        <v>8</v>
      </c>
      <c r="H560" s="11" t="s">
        <v>8</v>
      </c>
      <c r="I560" s="11" t="str">
        <f t="shared" si="9"/>
        <v xml:space="preserve"> - </v>
      </c>
      <c r="J560" s="24">
        <v>123</v>
      </c>
      <c r="K560" s="24">
        <v>69</v>
      </c>
    </row>
    <row r="561" spans="1:11" x14ac:dyDescent="0.2">
      <c r="A561" s="21">
        <v>340</v>
      </c>
      <c r="B561" s="21" t="str">
        <f>COUNTIF($E$1:E561,E561)&amp;E561</f>
        <v>1TN - Nashville</v>
      </c>
      <c r="C561" s="10" t="s">
        <v>512</v>
      </c>
      <c r="D561" s="10" t="s">
        <v>520</v>
      </c>
      <c r="E561" s="10" t="s">
        <v>873</v>
      </c>
      <c r="F561" s="10" t="s">
        <v>521</v>
      </c>
      <c r="G561" s="10" t="s">
        <v>11</v>
      </c>
      <c r="H561" s="10" t="s">
        <v>64</v>
      </c>
      <c r="I561" s="10" t="str">
        <f t="shared" si="9"/>
        <v>October 1 - November 30</v>
      </c>
      <c r="J561" s="22">
        <v>237</v>
      </c>
      <c r="K561" s="22">
        <v>79</v>
      </c>
    </row>
    <row r="562" spans="1:11" x14ac:dyDescent="0.2">
      <c r="A562" s="21">
        <v>340</v>
      </c>
      <c r="B562" s="21" t="str">
        <f>COUNTIF($E$1:E562,E562)&amp;E562</f>
        <v>2TN - Nashville</v>
      </c>
      <c r="C562" s="10" t="s">
        <v>512</v>
      </c>
      <c r="D562" s="10" t="s">
        <v>520</v>
      </c>
      <c r="E562" s="10" t="s">
        <v>873</v>
      </c>
      <c r="F562" s="10" t="s">
        <v>521</v>
      </c>
      <c r="G562" s="10" t="s">
        <v>65</v>
      </c>
      <c r="H562" s="10" t="s">
        <v>40</v>
      </c>
      <c r="I562" s="10" t="str">
        <f t="shared" si="9"/>
        <v>December 1 - January 31</v>
      </c>
      <c r="J562" s="22">
        <v>187</v>
      </c>
      <c r="K562" s="22">
        <v>79</v>
      </c>
    </row>
    <row r="563" spans="1:11" x14ac:dyDescent="0.2">
      <c r="A563" s="21">
        <v>340</v>
      </c>
      <c r="B563" s="21" t="str">
        <f>COUNTIF($E$1:E563,E563)&amp;E563</f>
        <v>3TN - Nashville</v>
      </c>
      <c r="C563" s="10" t="s">
        <v>512</v>
      </c>
      <c r="D563" s="10" t="s">
        <v>520</v>
      </c>
      <c r="E563" s="10" t="s">
        <v>873</v>
      </c>
      <c r="F563" s="10" t="s">
        <v>521</v>
      </c>
      <c r="G563" s="10" t="s">
        <v>41</v>
      </c>
      <c r="H563" s="10" t="s">
        <v>66</v>
      </c>
      <c r="I563" s="10" t="str">
        <f t="shared" si="9"/>
        <v>February 1 - June 30</v>
      </c>
      <c r="J563" s="22">
        <v>233</v>
      </c>
      <c r="K563" s="22">
        <v>79</v>
      </c>
    </row>
    <row r="564" spans="1:11" x14ac:dyDescent="0.2">
      <c r="A564" s="21">
        <v>340</v>
      </c>
      <c r="B564" s="21" t="str">
        <f>COUNTIF($E$1:E564,E564)&amp;E564</f>
        <v>4TN - Nashville</v>
      </c>
      <c r="C564" s="10" t="s">
        <v>512</v>
      </c>
      <c r="D564" s="10" t="s">
        <v>520</v>
      </c>
      <c r="E564" s="10" t="s">
        <v>873</v>
      </c>
      <c r="F564" s="10" t="s">
        <v>521</v>
      </c>
      <c r="G564" s="10" t="s">
        <v>67</v>
      </c>
      <c r="H564" s="10" t="s">
        <v>42</v>
      </c>
      <c r="I564" s="10" t="str">
        <f t="shared" si="9"/>
        <v>July 1 - August 31</v>
      </c>
      <c r="J564" s="22">
        <v>210</v>
      </c>
      <c r="K564" s="22">
        <v>79</v>
      </c>
    </row>
    <row r="565" spans="1:11" x14ac:dyDescent="0.2">
      <c r="A565" s="21">
        <v>340</v>
      </c>
      <c r="B565" s="21" t="str">
        <f>COUNTIF($E$1:E565,E565)&amp;E565</f>
        <v>5TN - Nashville</v>
      </c>
      <c r="C565" s="10" t="s">
        <v>512</v>
      </c>
      <c r="D565" s="10" t="s">
        <v>520</v>
      </c>
      <c r="E565" s="10" t="s">
        <v>873</v>
      </c>
      <c r="F565" s="10" t="s">
        <v>521</v>
      </c>
      <c r="G565" s="10" t="s">
        <v>43</v>
      </c>
      <c r="H565" s="10" t="s">
        <v>18</v>
      </c>
      <c r="I565" s="10" t="str">
        <f t="shared" si="9"/>
        <v>September 1 - September 30</v>
      </c>
      <c r="J565" s="22">
        <v>237</v>
      </c>
      <c r="K565" s="22">
        <v>79</v>
      </c>
    </row>
    <row r="566" spans="1:11" x14ac:dyDescent="0.2">
      <c r="A566" s="23">
        <v>342</v>
      </c>
      <c r="B566" s="23" t="str">
        <f>COUNTIF($E$1:E566,E566)&amp;E566</f>
        <v>1TX - Arlington / Fort Worth / Grapevine</v>
      </c>
      <c r="C566" s="11" t="s">
        <v>522</v>
      </c>
      <c r="D566" s="11" t="s">
        <v>523</v>
      </c>
      <c r="E566" s="11" t="s">
        <v>874</v>
      </c>
      <c r="F566" s="11" t="s">
        <v>524</v>
      </c>
      <c r="G566" s="11" t="s">
        <v>8</v>
      </c>
      <c r="H566" s="11" t="s">
        <v>8</v>
      </c>
      <c r="I566" s="11" t="str">
        <f t="shared" si="9"/>
        <v xml:space="preserve"> - </v>
      </c>
      <c r="J566" s="24">
        <v>175</v>
      </c>
      <c r="K566" s="24">
        <v>64</v>
      </c>
    </row>
    <row r="567" spans="1:11" x14ac:dyDescent="0.2">
      <c r="A567" s="21">
        <v>343</v>
      </c>
      <c r="B567" s="21" t="str">
        <f>COUNTIF($E$1:E567,E567)&amp;E567</f>
        <v>1TX - Austin</v>
      </c>
      <c r="C567" s="10" t="s">
        <v>522</v>
      </c>
      <c r="D567" s="10" t="s">
        <v>525</v>
      </c>
      <c r="E567" s="10" t="s">
        <v>875</v>
      </c>
      <c r="F567" s="10" t="s">
        <v>526</v>
      </c>
      <c r="G567" s="10" t="s">
        <v>11</v>
      </c>
      <c r="H567" s="10" t="s">
        <v>24</v>
      </c>
      <c r="I567" s="10" t="str">
        <f t="shared" si="9"/>
        <v>October 1 - March 31</v>
      </c>
      <c r="J567" s="22">
        <v>184</v>
      </c>
      <c r="K567" s="22">
        <v>64</v>
      </c>
    </row>
    <row r="568" spans="1:11" x14ac:dyDescent="0.2">
      <c r="A568" s="21">
        <v>343</v>
      </c>
      <c r="B568" s="21" t="str">
        <f>COUNTIF($E$1:E568,E568)&amp;E568</f>
        <v>2TX - Austin</v>
      </c>
      <c r="C568" s="10" t="s">
        <v>522</v>
      </c>
      <c r="D568" s="10" t="s">
        <v>525</v>
      </c>
      <c r="E568" s="10" t="s">
        <v>875</v>
      </c>
      <c r="F568" s="10" t="s">
        <v>526</v>
      </c>
      <c r="G568" s="10" t="s">
        <v>25</v>
      </c>
      <c r="H568" s="10" t="s">
        <v>42</v>
      </c>
      <c r="I568" s="10" t="str">
        <f t="shared" si="9"/>
        <v>April 1 - August 31</v>
      </c>
      <c r="J568" s="22">
        <v>170</v>
      </c>
      <c r="K568" s="22">
        <v>64</v>
      </c>
    </row>
    <row r="569" spans="1:11" x14ac:dyDescent="0.2">
      <c r="A569" s="21">
        <v>343</v>
      </c>
      <c r="B569" s="21" t="str">
        <f>COUNTIF($E$1:E569,E569)&amp;E569</f>
        <v>3TX - Austin</v>
      </c>
      <c r="C569" s="10" t="s">
        <v>522</v>
      </c>
      <c r="D569" s="10" t="s">
        <v>525</v>
      </c>
      <c r="E569" s="10" t="s">
        <v>875</v>
      </c>
      <c r="F569" s="10" t="s">
        <v>526</v>
      </c>
      <c r="G569" s="10" t="s">
        <v>43</v>
      </c>
      <c r="H569" s="10" t="s">
        <v>18</v>
      </c>
      <c r="I569" s="10" t="str">
        <f t="shared" si="9"/>
        <v>September 1 - September 30</v>
      </c>
      <c r="J569" s="22">
        <v>184</v>
      </c>
      <c r="K569" s="22">
        <v>64</v>
      </c>
    </row>
    <row r="570" spans="1:11" x14ac:dyDescent="0.2">
      <c r="A570" s="23">
        <v>486</v>
      </c>
      <c r="B570" s="23" t="str">
        <f>COUNTIF($E$1:E570,E570)&amp;E570</f>
        <v>1TX - Big Spring</v>
      </c>
      <c r="C570" s="11" t="s">
        <v>522</v>
      </c>
      <c r="D570" s="11" t="s">
        <v>527</v>
      </c>
      <c r="E570" s="11" t="s">
        <v>876</v>
      </c>
      <c r="F570" s="11" t="s">
        <v>285</v>
      </c>
      <c r="G570" s="11" t="s">
        <v>8</v>
      </c>
      <c r="H570" s="11" t="s">
        <v>8</v>
      </c>
      <c r="I570" s="11" t="str">
        <f t="shared" si="9"/>
        <v xml:space="preserve"> - </v>
      </c>
      <c r="J570" s="24">
        <v>136</v>
      </c>
      <c r="K570" s="24">
        <v>64</v>
      </c>
    </row>
    <row r="571" spans="1:11" x14ac:dyDescent="0.2">
      <c r="A571" s="21">
        <v>346</v>
      </c>
      <c r="B571" s="21" t="str">
        <f>COUNTIF($E$1:E571,E571)&amp;E571</f>
        <v>1TX - Dallas</v>
      </c>
      <c r="C571" s="10" t="s">
        <v>522</v>
      </c>
      <c r="D571" s="10" t="s">
        <v>209</v>
      </c>
      <c r="E571" s="10" t="s">
        <v>877</v>
      </c>
      <c r="F571" s="10" t="s">
        <v>528</v>
      </c>
      <c r="G571" s="10" t="s">
        <v>11</v>
      </c>
      <c r="H571" s="10" t="s">
        <v>22</v>
      </c>
      <c r="I571" s="10" t="str">
        <f t="shared" si="9"/>
        <v>October 1 - December 31</v>
      </c>
      <c r="J571" s="22">
        <v>164</v>
      </c>
      <c r="K571" s="22">
        <v>69</v>
      </c>
    </row>
    <row r="572" spans="1:11" x14ac:dyDescent="0.2">
      <c r="A572" s="21">
        <v>346</v>
      </c>
      <c r="B572" s="21" t="str">
        <f>COUNTIF($E$1:E572,E572)&amp;E572</f>
        <v>2TX - Dallas</v>
      </c>
      <c r="C572" s="10" t="s">
        <v>522</v>
      </c>
      <c r="D572" s="10" t="s">
        <v>209</v>
      </c>
      <c r="E572" s="10" t="s">
        <v>877</v>
      </c>
      <c r="F572" s="10" t="s">
        <v>528</v>
      </c>
      <c r="G572" s="10" t="s">
        <v>23</v>
      </c>
      <c r="H572" s="10" t="s">
        <v>24</v>
      </c>
      <c r="I572" s="10" t="str">
        <f t="shared" si="9"/>
        <v>January 1 - March 31</v>
      </c>
      <c r="J572" s="22">
        <v>182</v>
      </c>
      <c r="K572" s="22">
        <v>69</v>
      </c>
    </row>
    <row r="573" spans="1:11" x14ac:dyDescent="0.2">
      <c r="A573" s="21">
        <v>346</v>
      </c>
      <c r="B573" s="21" t="str">
        <f>COUNTIF($E$1:E573,E573)&amp;E573</f>
        <v>3TX - Dallas</v>
      </c>
      <c r="C573" s="10" t="s">
        <v>522</v>
      </c>
      <c r="D573" s="10" t="s">
        <v>209</v>
      </c>
      <c r="E573" s="10" t="s">
        <v>877</v>
      </c>
      <c r="F573" s="10" t="s">
        <v>528</v>
      </c>
      <c r="G573" s="10" t="s">
        <v>25</v>
      </c>
      <c r="H573" s="10" t="s">
        <v>18</v>
      </c>
      <c r="I573" s="10" t="str">
        <f t="shared" si="9"/>
        <v>April 1 - September 30</v>
      </c>
      <c r="J573" s="22">
        <v>164</v>
      </c>
      <c r="K573" s="22">
        <v>69</v>
      </c>
    </row>
    <row r="574" spans="1:11" x14ac:dyDescent="0.2">
      <c r="A574" s="23">
        <v>348</v>
      </c>
      <c r="B574" s="23" t="str">
        <f>COUNTIF($E$1:E574,E574)&amp;E574</f>
        <v>1TX - Galveston</v>
      </c>
      <c r="C574" s="11" t="s">
        <v>522</v>
      </c>
      <c r="D574" s="11" t="s">
        <v>529</v>
      </c>
      <c r="E574" s="11" t="s">
        <v>878</v>
      </c>
      <c r="F574" s="11" t="s">
        <v>529</v>
      </c>
      <c r="G574" s="11" t="s">
        <v>11</v>
      </c>
      <c r="H574" s="11" t="s">
        <v>14</v>
      </c>
      <c r="I574" s="11" t="str">
        <f t="shared" si="9"/>
        <v>October 1 - May 31</v>
      </c>
      <c r="J574" s="24">
        <v>107</v>
      </c>
      <c r="K574" s="24">
        <v>64</v>
      </c>
    </row>
    <row r="575" spans="1:11" x14ac:dyDescent="0.2">
      <c r="A575" s="23">
        <v>348</v>
      </c>
      <c r="B575" s="23" t="str">
        <f>COUNTIF($E$1:E575,E575)&amp;E575</f>
        <v>2TX - Galveston</v>
      </c>
      <c r="C575" s="11" t="s">
        <v>522</v>
      </c>
      <c r="D575" s="11" t="s">
        <v>529</v>
      </c>
      <c r="E575" s="11" t="s">
        <v>878</v>
      </c>
      <c r="F575" s="11" t="s">
        <v>529</v>
      </c>
      <c r="G575" s="11" t="s">
        <v>15</v>
      </c>
      <c r="H575" s="11" t="s">
        <v>16</v>
      </c>
      <c r="I575" s="11" t="str">
        <f t="shared" si="9"/>
        <v>June 1 - July 31</v>
      </c>
      <c r="J575" s="24">
        <v>142</v>
      </c>
      <c r="K575" s="24">
        <v>64</v>
      </c>
    </row>
    <row r="576" spans="1:11" x14ac:dyDescent="0.2">
      <c r="A576" s="23">
        <v>348</v>
      </c>
      <c r="B576" s="23" t="str">
        <f>COUNTIF($E$1:E576,E576)&amp;E576</f>
        <v>3TX - Galveston</v>
      </c>
      <c r="C576" s="11" t="s">
        <v>522</v>
      </c>
      <c r="D576" s="11" t="s">
        <v>529</v>
      </c>
      <c r="E576" s="11" t="s">
        <v>878</v>
      </c>
      <c r="F576" s="11" t="s">
        <v>529</v>
      </c>
      <c r="G576" s="11" t="s">
        <v>17</v>
      </c>
      <c r="H576" s="11" t="s">
        <v>18</v>
      </c>
      <c r="I576" s="11" t="str">
        <f t="shared" si="9"/>
        <v>August 1 - September 30</v>
      </c>
      <c r="J576" s="24">
        <v>107</v>
      </c>
      <c r="K576" s="24">
        <v>64</v>
      </c>
    </row>
    <row r="577" spans="1:11" x14ac:dyDescent="0.2">
      <c r="A577" s="21">
        <v>350</v>
      </c>
      <c r="B577" s="21" t="str">
        <f>COUNTIF($E$1:E577,E577)&amp;E577</f>
        <v>1TX - Houston</v>
      </c>
      <c r="C577" s="10" t="s">
        <v>522</v>
      </c>
      <c r="D577" s="10" t="s">
        <v>530</v>
      </c>
      <c r="E577" s="10" t="s">
        <v>879</v>
      </c>
      <c r="F577" s="10" t="s">
        <v>531</v>
      </c>
      <c r="G577" s="10" t="s">
        <v>8</v>
      </c>
      <c r="H577" s="10" t="s">
        <v>8</v>
      </c>
      <c r="I577" s="10" t="str">
        <f t="shared" si="9"/>
        <v xml:space="preserve"> - </v>
      </c>
      <c r="J577" s="22">
        <v>122</v>
      </c>
      <c r="K577" s="22">
        <v>69</v>
      </c>
    </row>
    <row r="578" spans="1:11" x14ac:dyDescent="0.2">
      <c r="A578" s="23">
        <v>471</v>
      </c>
      <c r="B578" s="23" t="str">
        <f>COUNTIF($E$1:E578,E578)&amp;E578</f>
        <v>1TX - Midland / Odessa</v>
      </c>
      <c r="C578" s="11" t="s">
        <v>522</v>
      </c>
      <c r="D578" s="11" t="s">
        <v>532</v>
      </c>
      <c r="E578" s="11" t="s">
        <v>880</v>
      </c>
      <c r="F578" s="11" t="s">
        <v>533</v>
      </c>
      <c r="G578" s="11" t="s">
        <v>8</v>
      </c>
      <c r="H578" s="11" t="s">
        <v>8</v>
      </c>
      <c r="I578" s="11" t="str">
        <f t="shared" si="9"/>
        <v xml:space="preserve"> - </v>
      </c>
      <c r="J578" s="24">
        <v>183</v>
      </c>
      <c r="K578" s="24">
        <v>64</v>
      </c>
    </row>
    <row r="579" spans="1:11" x14ac:dyDescent="0.2">
      <c r="A579" s="21">
        <v>492</v>
      </c>
      <c r="B579" s="21" t="str">
        <f>COUNTIF($E$1:E579,E579)&amp;E579</f>
        <v>1TX - Pecos</v>
      </c>
      <c r="C579" s="10" t="s">
        <v>522</v>
      </c>
      <c r="D579" s="10" t="s">
        <v>534</v>
      </c>
      <c r="E579" s="10" t="s">
        <v>881</v>
      </c>
      <c r="F579" s="10" t="s">
        <v>535</v>
      </c>
      <c r="G579" s="10" t="s">
        <v>8</v>
      </c>
      <c r="H579" s="10" t="s">
        <v>8</v>
      </c>
      <c r="I579" s="10" t="str">
        <f t="shared" si="9"/>
        <v xml:space="preserve"> - </v>
      </c>
      <c r="J579" s="22">
        <v>134</v>
      </c>
      <c r="K579" s="22">
        <v>59</v>
      </c>
    </row>
    <row r="580" spans="1:11" x14ac:dyDescent="0.2">
      <c r="A580" s="23">
        <v>354</v>
      </c>
      <c r="B580" s="23" t="str">
        <f>COUNTIF($E$1:E580,E580)&amp;E580</f>
        <v>1TX - Plano</v>
      </c>
      <c r="C580" s="11" t="s">
        <v>522</v>
      </c>
      <c r="D580" s="11" t="s">
        <v>536</v>
      </c>
      <c r="E580" s="11" t="s">
        <v>882</v>
      </c>
      <c r="F580" s="11" t="s">
        <v>537</v>
      </c>
      <c r="G580" s="11" t="s">
        <v>8</v>
      </c>
      <c r="H580" s="11" t="s">
        <v>8</v>
      </c>
      <c r="I580" s="11" t="str">
        <f t="shared" si="9"/>
        <v xml:space="preserve"> - </v>
      </c>
      <c r="J580" s="24">
        <v>122</v>
      </c>
      <c r="K580" s="24">
        <v>64</v>
      </c>
    </row>
    <row r="581" spans="1:11" x14ac:dyDescent="0.2">
      <c r="A581" s="21">
        <v>356</v>
      </c>
      <c r="B581" s="21" t="str">
        <f>COUNTIF($E$1:E581,E581)&amp;E581</f>
        <v>1TX - San Antonio</v>
      </c>
      <c r="C581" s="10" t="s">
        <v>522</v>
      </c>
      <c r="D581" s="10" t="s">
        <v>538</v>
      </c>
      <c r="E581" s="10" t="s">
        <v>883</v>
      </c>
      <c r="F581" s="10" t="s">
        <v>539</v>
      </c>
      <c r="G581" s="10" t="s">
        <v>8</v>
      </c>
      <c r="H581" s="10" t="s">
        <v>8</v>
      </c>
      <c r="I581" s="10" t="str">
        <f t="shared" si="9"/>
        <v xml:space="preserve"> - </v>
      </c>
      <c r="J581" s="22">
        <v>143</v>
      </c>
      <c r="K581" s="22">
        <v>64</v>
      </c>
    </row>
    <row r="582" spans="1:11" x14ac:dyDescent="0.2">
      <c r="A582" s="23">
        <v>357</v>
      </c>
      <c r="B582" s="23" t="str">
        <f>COUNTIF($E$1:E582,E582)&amp;E582</f>
        <v>1TX - South Padre Island</v>
      </c>
      <c r="C582" s="11" t="s">
        <v>522</v>
      </c>
      <c r="D582" s="11" t="s">
        <v>540</v>
      </c>
      <c r="E582" s="11" t="s">
        <v>884</v>
      </c>
      <c r="F582" s="11" t="s">
        <v>541</v>
      </c>
      <c r="G582" s="11" t="s">
        <v>11</v>
      </c>
      <c r="H582" s="11" t="s">
        <v>12</v>
      </c>
      <c r="I582" s="11" t="str">
        <f t="shared" ref="I582:I645" si="10">G582&amp;" - "&amp;H582</f>
        <v>October 1 - February 28</v>
      </c>
      <c r="J582" s="24">
        <v>108</v>
      </c>
      <c r="K582" s="24">
        <v>59</v>
      </c>
    </row>
    <row r="583" spans="1:11" x14ac:dyDescent="0.2">
      <c r="A583" s="23">
        <v>357</v>
      </c>
      <c r="B583" s="23" t="str">
        <f>COUNTIF($E$1:E583,E583)&amp;E583</f>
        <v>2TX - South Padre Island</v>
      </c>
      <c r="C583" s="11" t="s">
        <v>522</v>
      </c>
      <c r="D583" s="11" t="s">
        <v>540</v>
      </c>
      <c r="E583" s="11" t="s">
        <v>884</v>
      </c>
      <c r="F583" s="11" t="s">
        <v>541</v>
      </c>
      <c r="G583" s="11" t="s">
        <v>13</v>
      </c>
      <c r="H583" s="11" t="s">
        <v>16</v>
      </c>
      <c r="I583" s="11" t="str">
        <f t="shared" si="10"/>
        <v>March 1 - July 31</v>
      </c>
      <c r="J583" s="24">
        <v>130</v>
      </c>
      <c r="K583" s="24">
        <v>59</v>
      </c>
    </row>
    <row r="584" spans="1:11" x14ac:dyDescent="0.2">
      <c r="A584" s="23">
        <v>357</v>
      </c>
      <c r="B584" s="23" t="str">
        <f>COUNTIF($E$1:E584,E584)&amp;E584</f>
        <v>3TX - South Padre Island</v>
      </c>
      <c r="C584" s="11" t="s">
        <v>522</v>
      </c>
      <c r="D584" s="11" t="s">
        <v>540</v>
      </c>
      <c r="E584" s="11" t="s">
        <v>884</v>
      </c>
      <c r="F584" s="11" t="s">
        <v>541</v>
      </c>
      <c r="G584" s="11" t="s">
        <v>17</v>
      </c>
      <c r="H584" s="11" t="s">
        <v>18</v>
      </c>
      <c r="I584" s="11" t="str">
        <f t="shared" si="10"/>
        <v>August 1 - September 30</v>
      </c>
      <c r="J584" s="24">
        <v>108</v>
      </c>
      <c r="K584" s="24">
        <v>59</v>
      </c>
    </row>
    <row r="585" spans="1:11" x14ac:dyDescent="0.2">
      <c r="A585" s="21">
        <v>358</v>
      </c>
      <c r="B585" s="21" t="str">
        <f>COUNTIF($E$1:E585,E585)&amp;E585</f>
        <v>1TX - Waco</v>
      </c>
      <c r="C585" s="10" t="s">
        <v>522</v>
      </c>
      <c r="D585" s="10" t="s">
        <v>542</v>
      </c>
      <c r="E585" s="10" t="s">
        <v>885</v>
      </c>
      <c r="F585" s="10" t="s">
        <v>543</v>
      </c>
      <c r="G585" s="10" t="s">
        <v>11</v>
      </c>
      <c r="H585" s="10" t="s">
        <v>12</v>
      </c>
      <c r="I585" s="10" t="str">
        <f t="shared" si="10"/>
        <v>October 1 - February 28</v>
      </c>
      <c r="J585" s="22">
        <v>107</v>
      </c>
      <c r="K585" s="22">
        <v>64</v>
      </c>
    </row>
    <row r="586" spans="1:11" x14ac:dyDescent="0.2">
      <c r="A586" s="21">
        <v>358</v>
      </c>
      <c r="B586" s="21" t="str">
        <f>COUNTIF($E$1:E586,E586)&amp;E586</f>
        <v>2TX - Waco</v>
      </c>
      <c r="C586" s="10" t="s">
        <v>522</v>
      </c>
      <c r="D586" s="10" t="s">
        <v>542</v>
      </c>
      <c r="E586" s="10" t="s">
        <v>885</v>
      </c>
      <c r="F586" s="10" t="s">
        <v>543</v>
      </c>
      <c r="G586" s="10" t="s">
        <v>13</v>
      </c>
      <c r="H586" s="10" t="s">
        <v>34</v>
      </c>
      <c r="I586" s="10" t="str">
        <f t="shared" si="10"/>
        <v>March 1 - April 30</v>
      </c>
      <c r="J586" s="22">
        <v>123</v>
      </c>
      <c r="K586" s="22">
        <v>64</v>
      </c>
    </row>
    <row r="587" spans="1:11" x14ac:dyDescent="0.2">
      <c r="A587" s="21">
        <v>358</v>
      </c>
      <c r="B587" s="21" t="str">
        <f>COUNTIF($E$1:E587,E587)&amp;E587</f>
        <v>3TX - Waco</v>
      </c>
      <c r="C587" s="10" t="s">
        <v>522</v>
      </c>
      <c r="D587" s="10" t="s">
        <v>542</v>
      </c>
      <c r="E587" s="10" t="s">
        <v>885</v>
      </c>
      <c r="F587" s="10" t="s">
        <v>543</v>
      </c>
      <c r="G587" s="10" t="s">
        <v>35</v>
      </c>
      <c r="H587" s="10" t="s">
        <v>18</v>
      </c>
      <c r="I587" s="10" t="str">
        <f t="shared" si="10"/>
        <v>May 1 - September 30</v>
      </c>
      <c r="J587" s="22">
        <v>107</v>
      </c>
      <c r="K587" s="22">
        <v>64</v>
      </c>
    </row>
    <row r="588" spans="1:11" x14ac:dyDescent="0.2">
      <c r="A588" s="23">
        <v>474</v>
      </c>
      <c r="B588" s="23" t="str">
        <f>COUNTIF($E$1:E588,E588)&amp;E588</f>
        <v>1UT - Moab</v>
      </c>
      <c r="C588" s="11" t="s">
        <v>544</v>
      </c>
      <c r="D588" s="11" t="s">
        <v>545</v>
      </c>
      <c r="E588" s="11" t="s">
        <v>886</v>
      </c>
      <c r="F588" s="11" t="s">
        <v>127</v>
      </c>
      <c r="G588" s="11" t="s">
        <v>11</v>
      </c>
      <c r="H588" s="11" t="s">
        <v>32</v>
      </c>
      <c r="I588" s="11" t="str">
        <f t="shared" si="10"/>
        <v>October 1 - October 31</v>
      </c>
      <c r="J588" s="24">
        <v>210</v>
      </c>
      <c r="K588" s="24">
        <v>69</v>
      </c>
    </row>
    <row r="589" spans="1:11" x14ac:dyDescent="0.2">
      <c r="A589" s="23">
        <v>474</v>
      </c>
      <c r="B589" s="23" t="str">
        <f>COUNTIF($E$1:E589,E589)&amp;E589</f>
        <v>2UT - Moab</v>
      </c>
      <c r="C589" s="11" t="s">
        <v>544</v>
      </c>
      <c r="D589" s="11" t="s">
        <v>545</v>
      </c>
      <c r="E589" s="11" t="s">
        <v>886</v>
      </c>
      <c r="F589" s="11" t="s">
        <v>127</v>
      </c>
      <c r="G589" s="11" t="s">
        <v>33</v>
      </c>
      <c r="H589" s="11" t="s">
        <v>12</v>
      </c>
      <c r="I589" s="11" t="str">
        <f t="shared" si="10"/>
        <v>November 1 - February 28</v>
      </c>
      <c r="J589" s="24">
        <v>107</v>
      </c>
      <c r="K589" s="24">
        <v>69</v>
      </c>
    </row>
    <row r="590" spans="1:11" x14ac:dyDescent="0.2">
      <c r="A590" s="23">
        <v>474</v>
      </c>
      <c r="B590" s="23" t="str">
        <f>COUNTIF($E$1:E590,E590)&amp;E590</f>
        <v>3UT - Moab</v>
      </c>
      <c r="C590" s="11" t="s">
        <v>544</v>
      </c>
      <c r="D590" s="11" t="s">
        <v>545</v>
      </c>
      <c r="E590" s="11" t="s">
        <v>886</v>
      </c>
      <c r="F590" s="11" t="s">
        <v>127</v>
      </c>
      <c r="G590" s="11" t="s">
        <v>13</v>
      </c>
      <c r="H590" s="11" t="s">
        <v>18</v>
      </c>
      <c r="I590" s="11" t="str">
        <f t="shared" si="10"/>
        <v>March 1 - September 30</v>
      </c>
      <c r="J590" s="24">
        <v>210</v>
      </c>
      <c r="K590" s="24">
        <v>69</v>
      </c>
    </row>
    <row r="591" spans="1:11" x14ac:dyDescent="0.2">
      <c r="A591" s="21">
        <v>360</v>
      </c>
      <c r="B591" s="21" t="str">
        <f>COUNTIF($E$1:E591,E591)&amp;E591</f>
        <v>1UT - Park City</v>
      </c>
      <c r="C591" s="10" t="s">
        <v>544</v>
      </c>
      <c r="D591" s="10" t="s">
        <v>546</v>
      </c>
      <c r="E591" s="10" t="s">
        <v>887</v>
      </c>
      <c r="F591" s="10" t="s">
        <v>130</v>
      </c>
      <c r="G591" s="10" t="s">
        <v>11</v>
      </c>
      <c r="H591" s="10" t="s">
        <v>64</v>
      </c>
      <c r="I591" s="10" t="str">
        <f t="shared" si="10"/>
        <v>October 1 - November 30</v>
      </c>
      <c r="J591" s="22">
        <v>204</v>
      </c>
      <c r="K591" s="22">
        <v>79</v>
      </c>
    </row>
    <row r="592" spans="1:11" x14ac:dyDescent="0.2">
      <c r="A592" s="21">
        <v>360</v>
      </c>
      <c r="B592" s="21" t="str">
        <f>COUNTIF($E$1:E592,E592)&amp;E592</f>
        <v>2UT - Park City</v>
      </c>
      <c r="C592" s="10" t="s">
        <v>544</v>
      </c>
      <c r="D592" s="10" t="s">
        <v>546</v>
      </c>
      <c r="E592" s="10" t="s">
        <v>887</v>
      </c>
      <c r="F592" s="10" t="s">
        <v>130</v>
      </c>
      <c r="G592" s="10" t="s">
        <v>65</v>
      </c>
      <c r="H592" s="10" t="s">
        <v>24</v>
      </c>
      <c r="I592" s="10" t="str">
        <f t="shared" si="10"/>
        <v>December 1 - March 31</v>
      </c>
      <c r="J592" s="22">
        <v>425</v>
      </c>
      <c r="K592" s="22">
        <v>79</v>
      </c>
    </row>
    <row r="593" spans="1:11" x14ac:dyDescent="0.2">
      <c r="A593" s="21">
        <v>360</v>
      </c>
      <c r="B593" s="21" t="str">
        <f>COUNTIF($E$1:E593,E593)&amp;E593</f>
        <v>3UT - Park City</v>
      </c>
      <c r="C593" s="10" t="s">
        <v>544</v>
      </c>
      <c r="D593" s="10" t="s">
        <v>546</v>
      </c>
      <c r="E593" s="10" t="s">
        <v>887</v>
      </c>
      <c r="F593" s="10" t="s">
        <v>130</v>
      </c>
      <c r="G593" s="10" t="s">
        <v>25</v>
      </c>
      <c r="H593" s="10" t="s">
        <v>18</v>
      </c>
      <c r="I593" s="10" t="str">
        <f t="shared" si="10"/>
        <v>April 1 - September 30</v>
      </c>
      <c r="J593" s="22">
        <v>204</v>
      </c>
      <c r="K593" s="22">
        <v>79</v>
      </c>
    </row>
    <row r="594" spans="1:11" x14ac:dyDescent="0.2">
      <c r="A594" s="23">
        <v>361</v>
      </c>
      <c r="B594" s="23" t="str">
        <f>COUNTIF($E$1:E594,E594)&amp;E594</f>
        <v>1UT - Provo</v>
      </c>
      <c r="C594" s="11" t="s">
        <v>544</v>
      </c>
      <c r="D594" s="11" t="s">
        <v>547</v>
      </c>
      <c r="E594" s="11" t="s">
        <v>888</v>
      </c>
      <c r="F594" s="11" t="s">
        <v>548</v>
      </c>
      <c r="G594" s="11" t="s">
        <v>8</v>
      </c>
      <c r="H594" s="11" t="s">
        <v>8</v>
      </c>
      <c r="I594" s="11" t="str">
        <f t="shared" si="10"/>
        <v xml:space="preserve"> - </v>
      </c>
      <c r="J594" s="24">
        <v>111</v>
      </c>
      <c r="K594" s="24">
        <v>64</v>
      </c>
    </row>
    <row r="595" spans="1:11" x14ac:dyDescent="0.2">
      <c r="A595" s="21">
        <v>362</v>
      </c>
      <c r="B595" s="21" t="str">
        <f>COUNTIF($E$1:E595,E595)&amp;E595</f>
        <v>1UT - Salt Lake City</v>
      </c>
      <c r="C595" s="10" t="s">
        <v>544</v>
      </c>
      <c r="D595" s="10" t="s">
        <v>549</v>
      </c>
      <c r="E595" s="10" t="s">
        <v>889</v>
      </c>
      <c r="F595" s="10" t="s">
        <v>550</v>
      </c>
      <c r="G595" s="10" t="s">
        <v>11</v>
      </c>
      <c r="H595" s="10" t="s">
        <v>24</v>
      </c>
      <c r="I595" s="10" t="str">
        <f t="shared" si="10"/>
        <v>October 1 - March 31</v>
      </c>
      <c r="J595" s="22">
        <v>139</v>
      </c>
      <c r="K595" s="22">
        <v>64</v>
      </c>
    </row>
    <row r="596" spans="1:11" x14ac:dyDescent="0.2">
      <c r="A596" s="21">
        <v>362</v>
      </c>
      <c r="B596" s="21" t="str">
        <f>COUNTIF($E$1:E596,E596)&amp;E596</f>
        <v>2UT - Salt Lake City</v>
      </c>
      <c r="C596" s="10" t="s">
        <v>544</v>
      </c>
      <c r="D596" s="10" t="s">
        <v>549</v>
      </c>
      <c r="E596" s="10" t="s">
        <v>889</v>
      </c>
      <c r="F596" s="10" t="s">
        <v>550</v>
      </c>
      <c r="G596" s="10" t="s">
        <v>25</v>
      </c>
      <c r="H596" s="10" t="s">
        <v>14</v>
      </c>
      <c r="I596" s="10" t="str">
        <f t="shared" si="10"/>
        <v>April 1 - May 31</v>
      </c>
      <c r="J596" s="22">
        <v>132</v>
      </c>
      <c r="K596" s="22">
        <v>64</v>
      </c>
    </row>
    <row r="597" spans="1:11" x14ac:dyDescent="0.2">
      <c r="A597" s="21">
        <v>362</v>
      </c>
      <c r="B597" s="21" t="str">
        <f>COUNTIF($E$1:E597,E597)&amp;E597</f>
        <v>3UT - Salt Lake City</v>
      </c>
      <c r="C597" s="10" t="s">
        <v>544</v>
      </c>
      <c r="D597" s="10" t="s">
        <v>549</v>
      </c>
      <c r="E597" s="10" t="s">
        <v>889</v>
      </c>
      <c r="F597" s="10" t="s">
        <v>550</v>
      </c>
      <c r="G597" s="10" t="s">
        <v>15</v>
      </c>
      <c r="H597" s="10" t="s">
        <v>18</v>
      </c>
      <c r="I597" s="10" t="str">
        <f t="shared" si="10"/>
        <v>June 1 - September 30</v>
      </c>
      <c r="J597" s="22">
        <v>139</v>
      </c>
      <c r="K597" s="22">
        <v>64</v>
      </c>
    </row>
    <row r="598" spans="1:11" x14ac:dyDescent="0.2">
      <c r="A598" s="23">
        <v>459</v>
      </c>
      <c r="B598" s="23" t="str">
        <f>COUNTIF($E$1:E598,E598)&amp;E598</f>
        <v>1VA - Blacksburg</v>
      </c>
      <c r="C598" s="11" t="s">
        <v>551</v>
      </c>
      <c r="D598" s="11" t="s">
        <v>552</v>
      </c>
      <c r="E598" s="11" t="s">
        <v>890</v>
      </c>
      <c r="F598" s="11" t="s">
        <v>485</v>
      </c>
      <c r="G598" s="11" t="s">
        <v>11</v>
      </c>
      <c r="H598" s="11" t="s">
        <v>32</v>
      </c>
      <c r="I598" s="11" t="str">
        <f t="shared" si="10"/>
        <v>October 1 - October 31</v>
      </c>
      <c r="J598" s="24">
        <v>134</v>
      </c>
      <c r="K598" s="24">
        <v>59</v>
      </c>
    </row>
    <row r="599" spans="1:11" x14ac:dyDescent="0.2">
      <c r="A599" s="23">
        <v>459</v>
      </c>
      <c r="B599" s="23" t="str">
        <f>COUNTIF($E$1:E599,E599)&amp;E599</f>
        <v>2VA - Blacksburg</v>
      </c>
      <c r="C599" s="11" t="s">
        <v>551</v>
      </c>
      <c r="D599" s="11" t="s">
        <v>552</v>
      </c>
      <c r="E599" s="11" t="s">
        <v>890</v>
      </c>
      <c r="F599" s="11" t="s">
        <v>485</v>
      </c>
      <c r="G599" s="11" t="s">
        <v>33</v>
      </c>
      <c r="H599" s="11" t="s">
        <v>66</v>
      </c>
      <c r="I599" s="11" t="str">
        <f t="shared" si="10"/>
        <v>November 1 - June 30</v>
      </c>
      <c r="J599" s="24">
        <v>111</v>
      </c>
      <c r="K599" s="24">
        <v>59</v>
      </c>
    </row>
    <row r="600" spans="1:11" x14ac:dyDescent="0.2">
      <c r="A600" s="23">
        <v>459</v>
      </c>
      <c r="B600" s="23" t="str">
        <f>COUNTIF($E$1:E600,E600)&amp;E600</f>
        <v>3VA - Blacksburg</v>
      </c>
      <c r="C600" s="11" t="s">
        <v>551</v>
      </c>
      <c r="D600" s="11" t="s">
        <v>552</v>
      </c>
      <c r="E600" s="11" t="s">
        <v>890</v>
      </c>
      <c r="F600" s="11" t="s">
        <v>485</v>
      </c>
      <c r="G600" s="11" t="s">
        <v>67</v>
      </c>
      <c r="H600" s="11" t="s">
        <v>18</v>
      </c>
      <c r="I600" s="11" t="str">
        <f t="shared" si="10"/>
        <v>July 1 - September 30</v>
      </c>
      <c r="J600" s="24">
        <v>134</v>
      </c>
      <c r="K600" s="24">
        <v>59</v>
      </c>
    </row>
    <row r="601" spans="1:11" x14ac:dyDescent="0.2">
      <c r="A601" s="21">
        <v>363</v>
      </c>
      <c r="B601" s="21" t="str">
        <f>COUNTIF($E$1:E601,E601)&amp;E601</f>
        <v>1VA - Charlottesville</v>
      </c>
      <c r="C601" s="10" t="s">
        <v>551</v>
      </c>
      <c r="D601" s="10" t="s">
        <v>553</v>
      </c>
      <c r="E601" s="10" t="s">
        <v>891</v>
      </c>
      <c r="F601" s="10" t="s">
        <v>554</v>
      </c>
      <c r="G601" s="10" t="s">
        <v>8</v>
      </c>
      <c r="H601" s="10" t="s">
        <v>8</v>
      </c>
      <c r="I601" s="10" t="str">
        <f t="shared" si="10"/>
        <v xml:space="preserve"> - </v>
      </c>
      <c r="J601" s="22">
        <v>133</v>
      </c>
      <c r="K601" s="22">
        <v>69</v>
      </c>
    </row>
    <row r="602" spans="1:11" x14ac:dyDescent="0.2">
      <c r="A602" s="23">
        <v>428</v>
      </c>
      <c r="B602" s="23" t="str">
        <f>COUNTIF($E$1:E602,E602)&amp;E602</f>
        <v>1VA - Loudoun</v>
      </c>
      <c r="C602" s="11" t="s">
        <v>551</v>
      </c>
      <c r="D602" s="11" t="s">
        <v>555</v>
      </c>
      <c r="E602" s="11" t="s">
        <v>892</v>
      </c>
      <c r="F602" s="11" t="s">
        <v>555</v>
      </c>
      <c r="G602" s="11" t="s">
        <v>8</v>
      </c>
      <c r="H602" s="11" t="s">
        <v>8</v>
      </c>
      <c r="I602" s="11" t="str">
        <f t="shared" si="10"/>
        <v xml:space="preserve"> - </v>
      </c>
      <c r="J602" s="24">
        <v>116</v>
      </c>
      <c r="K602" s="24">
        <v>69</v>
      </c>
    </row>
    <row r="603" spans="1:11" x14ac:dyDescent="0.2">
      <c r="A603" s="21">
        <v>365</v>
      </c>
      <c r="B603" s="21" t="str">
        <f>COUNTIF($E$1:E603,E603)&amp;E603</f>
        <v>1VA - Lynchburg</v>
      </c>
      <c r="C603" s="10" t="s">
        <v>551</v>
      </c>
      <c r="D603" s="10" t="s">
        <v>556</v>
      </c>
      <c r="E603" s="10" t="s">
        <v>893</v>
      </c>
      <c r="F603" s="10" t="s">
        <v>557</v>
      </c>
      <c r="G603" s="10" t="s">
        <v>8</v>
      </c>
      <c r="H603" s="10" t="s">
        <v>8</v>
      </c>
      <c r="I603" s="10" t="str">
        <f t="shared" si="10"/>
        <v xml:space="preserve"> - </v>
      </c>
      <c r="J603" s="22">
        <v>109</v>
      </c>
      <c r="K603" s="22">
        <v>64</v>
      </c>
    </row>
    <row r="604" spans="1:11" x14ac:dyDescent="0.2">
      <c r="A604" s="23">
        <v>368</v>
      </c>
      <c r="B604" s="23" t="str">
        <f>COUNTIF($E$1:E604,E604)&amp;E604</f>
        <v>1VA - Richmond</v>
      </c>
      <c r="C604" s="11" t="s">
        <v>551</v>
      </c>
      <c r="D604" s="11" t="s">
        <v>201</v>
      </c>
      <c r="E604" s="11" t="s">
        <v>894</v>
      </c>
      <c r="F604" s="11" t="s">
        <v>558</v>
      </c>
      <c r="G604" s="11" t="s">
        <v>8</v>
      </c>
      <c r="H604" s="11" t="s">
        <v>8</v>
      </c>
      <c r="I604" s="11" t="str">
        <f t="shared" si="10"/>
        <v xml:space="preserve"> - </v>
      </c>
      <c r="J604" s="24">
        <v>149</v>
      </c>
      <c r="K604" s="24">
        <v>64</v>
      </c>
    </row>
    <row r="605" spans="1:11" x14ac:dyDescent="0.2">
      <c r="A605" s="21">
        <v>369</v>
      </c>
      <c r="B605" s="21" t="str">
        <f>COUNTIF($E$1:E605,E605)&amp;E605</f>
        <v>1VA - Roanoke</v>
      </c>
      <c r="C605" s="10" t="s">
        <v>551</v>
      </c>
      <c r="D605" s="10" t="s">
        <v>559</v>
      </c>
      <c r="E605" s="10" t="s">
        <v>895</v>
      </c>
      <c r="F605" s="10" t="s">
        <v>560</v>
      </c>
      <c r="G605" s="10" t="s">
        <v>8</v>
      </c>
      <c r="H605" s="10" t="s">
        <v>8</v>
      </c>
      <c r="I605" s="10" t="str">
        <f t="shared" si="10"/>
        <v xml:space="preserve"> - </v>
      </c>
      <c r="J605" s="22">
        <v>122</v>
      </c>
      <c r="K605" s="22">
        <v>59</v>
      </c>
    </row>
    <row r="606" spans="1:11" x14ac:dyDescent="0.2">
      <c r="A606" s="23">
        <v>371</v>
      </c>
      <c r="B606" s="23" t="str">
        <f>COUNTIF($E$1:E606,E606)&amp;E606</f>
        <v>1VA - Virginia Beach</v>
      </c>
      <c r="C606" s="11" t="s">
        <v>551</v>
      </c>
      <c r="D606" s="11" t="s">
        <v>561</v>
      </c>
      <c r="E606" s="11" t="s">
        <v>896</v>
      </c>
      <c r="F606" s="11" t="s">
        <v>562</v>
      </c>
      <c r="G606" s="11" t="s">
        <v>11</v>
      </c>
      <c r="H606" s="11" t="s">
        <v>14</v>
      </c>
      <c r="I606" s="11" t="str">
        <f t="shared" si="10"/>
        <v>October 1 - May 31</v>
      </c>
      <c r="J606" s="24">
        <v>120</v>
      </c>
      <c r="K606" s="24">
        <v>64</v>
      </c>
    </row>
    <row r="607" spans="1:11" x14ac:dyDescent="0.2">
      <c r="A607" s="23">
        <v>371</v>
      </c>
      <c r="B607" s="23" t="str">
        <f>COUNTIF($E$1:E607,E607)&amp;E607</f>
        <v>2VA - Virginia Beach</v>
      </c>
      <c r="C607" s="11" t="s">
        <v>551</v>
      </c>
      <c r="D607" s="11" t="s">
        <v>561</v>
      </c>
      <c r="E607" s="11" t="s">
        <v>896</v>
      </c>
      <c r="F607" s="11" t="s">
        <v>562</v>
      </c>
      <c r="G607" s="11" t="s">
        <v>15</v>
      </c>
      <c r="H607" s="11" t="s">
        <v>42</v>
      </c>
      <c r="I607" s="11" t="str">
        <f t="shared" si="10"/>
        <v>June 1 - August 31</v>
      </c>
      <c r="J607" s="24">
        <v>222</v>
      </c>
      <c r="K607" s="24">
        <v>64</v>
      </c>
    </row>
    <row r="608" spans="1:11" x14ac:dyDescent="0.2">
      <c r="A608" s="23">
        <v>371</v>
      </c>
      <c r="B608" s="23" t="str">
        <f>COUNTIF($E$1:E608,E608)&amp;E608</f>
        <v>3VA - Virginia Beach</v>
      </c>
      <c r="C608" s="11" t="s">
        <v>551</v>
      </c>
      <c r="D608" s="11" t="s">
        <v>561</v>
      </c>
      <c r="E608" s="11" t="s">
        <v>896</v>
      </c>
      <c r="F608" s="11" t="s">
        <v>562</v>
      </c>
      <c r="G608" s="11" t="s">
        <v>43</v>
      </c>
      <c r="H608" s="11" t="s">
        <v>18</v>
      </c>
      <c r="I608" s="11" t="str">
        <f t="shared" si="10"/>
        <v>September 1 - September 30</v>
      </c>
      <c r="J608" s="24">
        <v>120</v>
      </c>
      <c r="K608" s="24">
        <v>64</v>
      </c>
    </row>
    <row r="609" spans="1:11" x14ac:dyDescent="0.2">
      <c r="A609" s="21">
        <v>372</v>
      </c>
      <c r="B609" s="21" t="str">
        <f>COUNTIF($E$1:E609,E609)&amp;E609</f>
        <v>1VA - Wallops Island</v>
      </c>
      <c r="C609" s="10" t="s">
        <v>551</v>
      </c>
      <c r="D609" s="10" t="s">
        <v>563</v>
      </c>
      <c r="E609" s="10" t="s">
        <v>897</v>
      </c>
      <c r="F609" s="10" t="s">
        <v>564</v>
      </c>
      <c r="G609" s="10" t="s">
        <v>11</v>
      </c>
      <c r="H609" s="10" t="s">
        <v>66</v>
      </c>
      <c r="I609" s="10" t="str">
        <f t="shared" si="10"/>
        <v>October 1 - June 30</v>
      </c>
      <c r="J609" s="22">
        <v>129</v>
      </c>
      <c r="K609" s="22">
        <v>64</v>
      </c>
    </row>
    <row r="610" spans="1:11" x14ac:dyDescent="0.2">
      <c r="A610" s="21">
        <v>372</v>
      </c>
      <c r="B610" s="21" t="str">
        <f>COUNTIF($E$1:E610,E610)&amp;E610</f>
        <v>2VA - Wallops Island</v>
      </c>
      <c r="C610" s="10" t="s">
        <v>551</v>
      </c>
      <c r="D610" s="10" t="s">
        <v>563</v>
      </c>
      <c r="E610" s="10" t="s">
        <v>897</v>
      </c>
      <c r="F610" s="10" t="s">
        <v>564</v>
      </c>
      <c r="G610" s="10" t="s">
        <v>67</v>
      </c>
      <c r="H610" s="10" t="s">
        <v>42</v>
      </c>
      <c r="I610" s="10" t="str">
        <f t="shared" si="10"/>
        <v>July 1 - August 31</v>
      </c>
      <c r="J610" s="22">
        <v>245</v>
      </c>
      <c r="K610" s="22">
        <v>64</v>
      </c>
    </row>
    <row r="611" spans="1:11" x14ac:dyDescent="0.2">
      <c r="A611" s="21">
        <v>372</v>
      </c>
      <c r="B611" s="21" t="str">
        <f>COUNTIF($E$1:E611,E611)&amp;E611</f>
        <v>3VA - Wallops Island</v>
      </c>
      <c r="C611" s="10" t="s">
        <v>551</v>
      </c>
      <c r="D611" s="10" t="s">
        <v>563</v>
      </c>
      <c r="E611" s="10" t="s">
        <v>897</v>
      </c>
      <c r="F611" s="10" t="s">
        <v>564</v>
      </c>
      <c r="G611" s="10" t="s">
        <v>43</v>
      </c>
      <c r="H611" s="10" t="s">
        <v>18</v>
      </c>
      <c r="I611" s="10" t="str">
        <f t="shared" si="10"/>
        <v>September 1 - September 30</v>
      </c>
      <c r="J611" s="22">
        <v>129</v>
      </c>
      <c r="K611" s="22">
        <v>64</v>
      </c>
    </row>
    <row r="612" spans="1:11" x14ac:dyDescent="0.2">
      <c r="A612" s="23">
        <v>374</v>
      </c>
      <c r="B612" s="23" t="str">
        <f>COUNTIF($E$1:E612,E612)&amp;E612</f>
        <v>1VA - Williamsburg / York</v>
      </c>
      <c r="C612" s="11" t="s">
        <v>551</v>
      </c>
      <c r="D612" s="11" t="s">
        <v>565</v>
      </c>
      <c r="E612" s="11" t="s">
        <v>898</v>
      </c>
      <c r="F612" s="11" t="s">
        <v>566</v>
      </c>
      <c r="G612" s="11" t="s">
        <v>11</v>
      </c>
      <c r="H612" s="11" t="s">
        <v>22</v>
      </c>
      <c r="I612" s="11" t="str">
        <f t="shared" si="10"/>
        <v>October 1 - December 31</v>
      </c>
      <c r="J612" s="24">
        <v>118</v>
      </c>
      <c r="K612" s="24">
        <v>64</v>
      </c>
    </row>
    <row r="613" spans="1:11" x14ac:dyDescent="0.2">
      <c r="A613" s="23">
        <v>374</v>
      </c>
      <c r="B613" s="23" t="str">
        <f>COUNTIF($E$1:E613,E613)&amp;E613</f>
        <v>2VA - Williamsburg / York</v>
      </c>
      <c r="C613" s="11" t="s">
        <v>551</v>
      </c>
      <c r="D613" s="11" t="s">
        <v>565</v>
      </c>
      <c r="E613" s="11" t="s">
        <v>898</v>
      </c>
      <c r="F613" s="11" t="s">
        <v>566</v>
      </c>
      <c r="G613" s="11" t="s">
        <v>23</v>
      </c>
      <c r="H613" s="11" t="s">
        <v>24</v>
      </c>
      <c r="I613" s="11" t="str">
        <f t="shared" si="10"/>
        <v>January 1 - March 31</v>
      </c>
      <c r="J613" s="24">
        <v>107</v>
      </c>
      <c r="K613" s="24">
        <v>64</v>
      </c>
    </row>
    <row r="614" spans="1:11" x14ac:dyDescent="0.2">
      <c r="A614" s="23">
        <v>374</v>
      </c>
      <c r="B614" s="23" t="str">
        <f>COUNTIF($E$1:E614,E614)&amp;E614</f>
        <v>3VA - Williamsburg / York</v>
      </c>
      <c r="C614" s="11" t="s">
        <v>551</v>
      </c>
      <c r="D614" s="11" t="s">
        <v>565</v>
      </c>
      <c r="E614" s="11" t="s">
        <v>898</v>
      </c>
      <c r="F614" s="11" t="s">
        <v>566</v>
      </c>
      <c r="G614" s="11" t="s">
        <v>25</v>
      </c>
      <c r="H614" s="11" t="s">
        <v>42</v>
      </c>
      <c r="I614" s="11" t="str">
        <f t="shared" si="10"/>
        <v>April 1 - August 31</v>
      </c>
      <c r="J614" s="24">
        <v>137</v>
      </c>
      <c r="K614" s="24">
        <v>64</v>
      </c>
    </row>
    <row r="615" spans="1:11" x14ac:dyDescent="0.2">
      <c r="A615" s="23">
        <v>374</v>
      </c>
      <c r="B615" s="23" t="str">
        <f>COUNTIF($E$1:E615,E615)&amp;E615</f>
        <v>4VA - Williamsburg / York</v>
      </c>
      <c r="C615" s="11" t="s">
        <v>551</v>
      </c>
      <c r="D615" s="11" t="s">
        <v>565</v>
      </c>
      <c r="E615" s="11" t="s">
        <v>898</v>
      </c>
      <c r="F615" s="11" t="s">
        <v>566</v>
      </c>
      <c r="G615" s="11" t="s">
        <v>43</v>
      </c>
      <c r="H615" s="11" t="s">
        <v>18</v>
      </c>
      <c r="I615" s="11" t="str">
        <f t="shared" si="10"/>
        <v>September 1 - September 30</v>
      </c>
      <c r="J615" s="24">
        <v>118</v>
      </c>
      <c r="K615" s="24">
        <v>64</v>
      </c>
    </row>
    <row r="616" spans="1:11" x14ac:dyDescent="0.2">
      <c r="A616" s="21">
        <v>377</v>
      </c>
      <c r="B616" s="21" t="str">
        <f>COUNTIF($E$1:E616,E616)&amp;E616</f>
        <v>1VT - Burlington</v>
      </c>
      <c r="C616" s="10" t="s">
        <v>567</v>
      </c>
      <c r="D616" s="10" t="s">
        <v>568</v>
      </c>
      <c r="E616" s="10" t="s">
        <v>899</v>
      </c>
      <c r="F616" s="10" t="s">
        <v>569</v>
      </c>
      <c r="G616" s="10" t="s">
        <v>11</v>
      </c>
      <c r="H616" s="10" t="s">
        <v>32</v>
      </c>
      <c r="I616" s="10" t="str">
        <f t="shared" si="10"/>
        <v>October 1 - October 31</v>
      </c>
      <c r="J616" s="22">
        <v>187</v>
      </c>
      <c r="K616" s="22">
        <v>69</v>
      </c>
    </row>
    <row r="617" spans="1:11" x14ac:dyDescent="0.2">
      <c r="A617" s="21">
        <v>377</v>
      </c>
      <c r="B617" s="21" t="str">
        <f>COUNTIF($E$1:E617,E617)&amp;E617</f>
        <v>2VT - Burlington</v>
      </c>
      <c r="C617" s="10" t="s">
        <v>567</v>
      </c>
      <c r="D617" s="10" t="s">
        <v>568</v>
      </c>
      <c r="E617" s="10" t="s">
        <v>899</v>
      </c>
      <c r="F617" s="10" t="s">
        <v>569</v>
      </c>
      <c r="G617" s="10" t="s">
        <v>33</v>
      </c>
      <c r="H617" s="10" t="s">
        <v>34</v>
      </c>
      <c r="I617" s="10" t="str">
        <f t="shared" si="10"/>
        <v>November 1 - April 30</v>
      </c>
      <c r="J617" s="22">
        <v>125</v>
      </c>
      <c r="K617" s="22">
        <v>69</v>
      </c>
    </row>
    <row r="618" spans="1:11" x14ac:dyDescent="0.2">
      <c r="A618" s="21">
        <v>377</v>
      </c>
      <c r="B618" s="21" t="str">
        <f>COUNTIF($E$1:E618,E618)&amp;E618</f>
        <v>3VT - Burlington</v>
      </c>
      <c r="C618" s="10" t="s">
        <v>567</v>
      </c>
      <c r="D618" s="10" t="s">
        <v>568</v>
      </c>
      <c r="E618" s="10" t="s">
        <v>899</v>
      </c>
      <c r="F618" s="10" t="s">
        <v>569</v>
      </c>
      <c r="G618" s="10" t="s">
        <v>35</v>
      </c>
      <c r="H618" s="10" t="s">
        <v>18</v>
      </c>
      <c r="I618" s="10" t="str">
        <f t="shared" si="10"/>
        <v>May 1 - September 30</v>
      </c>
      <c r="J618" s="22">
        <v>187</v>
      </c>
      <c r="K618" s="22">
        <v>69</v>
      </c>
    </row>
    <row r="619" spans="1:11" x14ac:dyDescent="0.2">
      <c r="A619" s="23">
        <v>378</v>
      </c>
      <c r="B619" s="23" t="str">
        <f>COUNTIF($E$1:E619,E619)&amp;E619</f>
        <v>1VT - Manchester</v>
      </c>
      <c r="C619" s="11" t="s">
        <v>567</v>
      </c>
      <c r="D619" s="11" t="s">
        <v>369</v>
      </c>
      <c r="E619" s="11" t="s">
        <v>900</v>
      </c>
      <c r="F619" s="11" t="s">
        <v>570</v>
      </c>
      <c r="G619" s="11" t="s">
        <v>11</v>
      </c>
      <c r="H619" s="11" t="s">
        <v>32</v>
      </c>
      <c r="I619" s="11" t="str">
        <f t="shared" si="10"/>
        <v>October 1 - October 31</v>
      </c>
      <c r="J619" s="24">
        <v>225</v>
      </c>
      <c r="K619" s="24">
        <v>79</v>
      </c>
    </row>
    <row r="620" spans="1:11" x14ac:dyDescent="0.2">
      <c r="A620" s="23">
        <v>378</v>
      </c>
      <c r="B620" s="23" t="str">
        <f>COUNTIF($E$1:E620,E620)&amp;E620</f>
        <v>2VT - Manchester</v>
      </c>
      <c r="C620" s="11" t="s">
        <v>567</v>
      </c>
      <c r="D620" s="11" t="s">
        <v>369</v>
      </c>
      <c r="E620" s="11" t="s">
        <v>900</v>
      </c>
      <c r="F620" s="11" t="s">
        <v>570</v>
      </c>
      <c r="G620" s="11" t="s">
        <v>33</v>
      </c>
      <c r="H620" s="11" t="s">
        <v>16</v>
      </c>
      <c r="I620" s="11" t="str">
        <f t="shared" si="10"/>
        <v>November 1 - July 31</v>
      </c>
      <c r="J620" s="24">
        <v>172</v>
      </c>
      <c r="K620" s="24">
        <v>79</v>
      </c>
    </row>
    <row r="621" spans="1:11" x14ac:dyDescent="0.2">
      <c r="A621" s="23">
        <v>378</v>
      </c>
      <c r="B621" s="23" t="str">
        <f>COUNTIF($E$1:E621,E621)&amp;E621</f>
        <v>3VT - Manchester</v>
      </c>
      <c r="C621" s="11" t="s">
        <v>567</v>
      </c>
      <c r="D621" s="11" t="s">
        <v>369</v>
      </c>
      <c r="E621" s="11" t="s">
        <v>900</v>
      </c>
      <c r="F621" s="11" t="s">
        <v>570</v>
      </c>
      <c r="G621" s="11" t="s">
        <v>17</v>
      </c>
      <c r="H621" s="11" t="s">
        <v>18</v>
      </c>
      <c r="I621" s="11" t="str">
        <f t="shared" si="10"/>
        <v>August 1 - September 30</v>
      </c>
      <c r="J621" s="24">
        <v>225</v>
      </c>
      <c r="K621" s="24">
        <v>79</v>
      </c>
    </row>
    <row r="622" spans="1:11" x14ac:dyDescent="0.2">
      <c r="A622" s="21">
        <v>379</v>
      </c>
      <c r="B622" s="21" t="str">
        <f>COUNTIF($E$1:E622,E622)&amp;E622</f>
        <v>1VT - Montpelier</v>
      </c>
      <c r="C622" s="10" t="s">
        <v>567</v>
      </c>
      <c r="D622" s="10" t="s">
        <v>571</v>
      </c>
      <c r="E622" s="10" t="s">
        <v>901</v>
      </c>
      <c r="F622" s="10" t="s">
        <v>460</v>
      </c>
      <c r="G622" s="10" t="s">
        <v>11</v>
      </c>
      <c r="H622" s="10" t="s">
        <v>32</v>
      </c>
      <c r="I622" s="10" t="str">
        <f t="shared" si="10"/>
        <v>October 1 - October 31</v>
      </c>
      <c r="J622" s="22">
        <v>214</v>
      </c>
      <c r="K622" s="22">
        <v>69</v>
      </c>
    </row>
    <row r="623" spans="1:11" x14ac:dyDescent="0.2">
      <c r="A623" s="21">
        <v>379</v>
      </c>
      <c r="B623" s="21" t="str">
        <f>COUNTIF($E$1:E623,E623)&amp;E623</f>
        <v>2VT - Montpelier</v>
      </c>
      <c r="C623" s="10" t="s">
        <v>567</v>
      </c>
      <c r="D623" s="10" t="s">
        <v>571</v>
      </c>
      <c r="E623" s="10" t="s">
        <v>901</v>
      </c>
      <c r="F623" s="10" t="s">
        <v>460</v>
      </c>
      <c r="G623" s="10" t="s">
        <v>33</v>
      </c>
      <c r="H623" s="10" t="s">
        <v>16</v>
      </c>
      <c r="I623" s="10" t="str">
        <f t="shared" si="10"/>
        <v>November 1 - July 31</v>
      </c>
      <c r="J623" s="22">
        <v>162</v>
      </c>
      <c r="K623" s="22">
        <v>69</v>
      </c>
    </row>
    <row r="624" spans="1:11" x14ac:dyDescent="0.2">
      <c r="A624" s="21">
        <v>379</v>
      </c>
      <c r="B624" s="21" t="str">
        <f>COUNTIF($E$1:E624,E624)&amp;E624</f>
        <v>3VT - Montpelier</v>
      </c>
      <c r="C624" s="10" t="s">
        <v>567</v>
      </c>
      <c r="D624" s="10" t="s">
        <v>571</v>
      </c>
      <c r="E624" s="10" t="s">
        <v>901</v>
      </c>
      <c r="F624" s="10" t="s">
        <v>460</v>
      </c>
      <c r="G624" s="10" t="s">
        <v>17</v>
      </c>
      <c r="H624" s="10" t="s">
        <v>18</v>
      </c>
      <c r="I624" s="10" t="str">
        <f t="shared" si="10"/>
        <v>August 1 - September 30</v>
      </c>
      <c r="J624" s="22">
        <v>214</v>
      </c>
      <c r="K624" s="22">
        <v>69</v>
      </c>
    </row>
    <row r="625" spans="1:11" x14ac:dyDescent="0.2">
      <c r="A625" s="23">
        <v>380</v>
      </c>
      <c r="B625" s="23" t="str">
        <f>COUNTIF($E$1:E625,E625)&amp;E625</f>
        <v xml:space="preserve">1VT - Stowe </v>
      </c>
      <c r="C625" s="11" t="s">
        <v>567</v>
      </c>
      <c r="D625" s="11" t="s">
        <v>572</v>
      </c>
      <c r="E625" s="11" t="s">
        <v>902</v>
      </c>
      <c r="F625" s="11" t="s">
        <v>573</v>
      </c>
      <c r="G625" s="11" t="s">
        <v>11</v>
      </c>
      <c r="H625" s="11" t="s">
        <v>64</v>
      </c>
      <c r="I625" s="11" t="str">
        <f t="shared" si="10"/>
        <v>October 1 - November 30</v>
      </c>
      <c r="J625" s="24">
        <v>176</v>
      </c>
      <c r="K625" s="24">
        <v>79</v>
      </c>
    </row>
    <row r="626" spans="1:11" x14ac:dyDescent="0.2">
      <c r="A626" s="23">
        <v>380</v>
      </c>
      <c r="B626" s="23" t="str">
        <f>COUNTIF($E$1:E626,E626)&amp;E626</f>
        <v xml:space="preserve">2VT - Stowe </v>
      </c>
      <c r="C626" s="11" t="s">
        <v>567</v>
      </c>
      <c r="D626" s="11" t="s">
        <v>572</v>
      </c>
      <c r="E626" s="11" t="s">
        <v>902</v>
      </c>
      <c r="F626" s="11" t="s">
        <v>573</v>
      </c>
      <c r="G626" s="11" t="s">
        <v>65</v>
      </c>
      <c r="H626" s="11" t="s">
        <v>12</v>
      </c>
      <c r="I626" s="11" t="str">
        <f t="shared" si="10"/>
        <v>December 1 - February 28</v>
      </c>
      <c r="J626" s="24">
        <v>167</v>
      </c>
      <c r="K626" s="24">
        <v>79</v>
      </c>
    </row>
    <row r="627" spans="1:11" x14ac:dyDescent="0.2">
      <c r="A627" s="23">
        <v>380</v>
      </c>
      <c r="B627" s="23" t="str">
        <f>COUNTIF($E$1:E627,E627)&amp;E627</f>
        <v xml:space="preserve">3VT - Stowe </v>
      </c>
      <c r="C627" s="11" t="s">
        <v>567</v>
      </c>
      <c r="D627" s="11" t="s">
        <v>572</v>
      </c>
      <c r="E627" s="11" t="s">
        <v>902</v>
      </c>
      <c r="F627" s="11" t="s">
        <v>573</v>
      </c>
      <c r="G627" s="11" t="s">
        <v>13</v>
      </c>
      <c r="H627" s="11" t="s">
        <v>18</v>
      </c>
      <c r="I627" s="11" t="str">
        <f t="shared" si="10"/>
        <v>March 1 - September 30</v>
      </c>
      <c r="J627" s="24">
        <v>176</v>
      </c>
      <c r="K627" s="24">
        <v>79</v>
      </c>
    </row>
    <row r="628" spans="1:11" x14ac:dyDescent="0.2">
      <c r="A628" s="21">
        <v>381</v>
      </c>
      <c r="B628" s="21" t="str">
        <f>COUNTIF($E$1:E628,E628)&amp;E628</f>
        <v>1VT - White River Junction</v>
      </c>
      <c r="C628" s="10" t="s">
        <v>567</v>
      </c>
      <c r="D628" s="10" t="s">
        <v>574</v>
      </c>
      <c r="E628" s="10" t="s">
        <v>903</v>
      </c>
      <c r="F628" s="10" t="s">
        <v>575</v>
      </c>
      <c r="G628" s="10" t="s">
        <v>11</v>
      </c>
      <c r="H628" s="10" t="s">
        <v>32</v>
      </c>
      <c r="I628" s="10" t="str">
        <f t="shared" si="10"/>
        <v>October 1 - October 31</v>
      </c>
      <c r="J628" s="22">
        <v>138</v>
      </c>
      <c r="K628" s="22">
        <v>64</v>
      </c>
    </row>
    <row r="629" spans="1:11" x14ac:dyDescent="0.2">
      <c r="A629" s="21">
        <v>381</v>
      </c>
      <c r="B629" s="21" t="str">
        <f>COUNTIF($E$1:E629,E629)&amp;E629</f>
        <v>2VT - White River Junction</v>
      </c>
      <c r="C629" s="10" t="s">
        <v>567</v>
      </c>
      <c r="D629" s="10" t="s">
        <v>574</v>
      </c>
      <c r="E629" s="10" t="s">
        <v>903</v>
      </c>
      <c r="F629" s="10" t="s">
        <v>575</v>
      </c>
      <c r="G629" s="10" t="s">
        <v>33</v>
      </c>
      <c r="H629" s="10" t="s">
        <v>66</v>
      </c>
      <c r="I629" s="10" t="str">
        <f t="shared" si="10"/>
        <v>November 1 - June 30</v>
      </c>
      <c r="J629" s="22">
        <v>118</v>
      </c>
      <c r="K629" s="22">
        <v>64</v>
      </c>
    </row>
    <row r="630" spans="1:11" x14ac:dyDescent="0.2">
      <c r="A630" s="21">
        <v>381</v>
      </c>
      <c r="B630" s="21" t="str">
        <f>COUNTIF($E$1:E630,E630)&amp;E630</f>
        <v>3VT - White River Junction</v>
      </c>
      <c r="C630" s="10" t="s">
        <v>567</v>
      </c>
      <c r="D630" s="10" t="s">
        <v>574</v>
      </c>
      <c r="E630" s="10" t="s">
        <v>903</v>
      </c>
      <c r="F630" s="10" t="s">
        <v>575</v>
      </c>
      <c r="G630" s="10" t="s">
        <v>67</v>
      </c>
      <c r="H630" s="10" t="s">
        <v>18</v>
      </c>
      <c r="I630" s="10" t="str">
        <f t="shared" si="10"/>
        <v>July 1 - September 30</v>
      </c>
      <c r="J630" s="22">
        <v>138</v>
      </c>
      <c r="K630" s="22">
        <v>64</v>
      </c>
    </row>
    <row r="631" spans="1:11" x14ac:dyDescent="0.2">
      <c r="A631" s="23">
        <v>384</v>
      </c>
      <c r="B631" s="23" t="str">
        <f>COUNTIF($E$1:E631,E631)&amp;E631</f>
        <v>1WA - Everett / Lynnwood</v>
      </c>
      <c r="C631" s="11" t="s">
        <v>576</v>
      </c>
      <c r="D631" s="11" t="s">
        <v>577</v>
      </c>
      <c r="E631" s="11" t="s">
        <v>904</v>
      </c>
      <c r="F631" s="11" t="s">
        <v>578</v>
      </c>
      <c r="G631" s="11" t="s">
        <v>11</v>
      </c>
      <c r="H631" s="11" t="s">
        <v>14</v>
      </c>
      <c r="I631" s="11" t="str">
        <f t="shared" si="10"/>
        <v>October 1 - May 31</v>
      </c>
      <c r="J631" s="24">
        <v>116</v>
      </c>
      <c r="K631" s="24">
        <v>74</v>
      </c>
    </row>
    <row r="632" spans="1:11" x14ac:dyDescent="0.2">
      <c r="A632" s="23">
        <v>384</v>
      </c>
      <c r="B632" s="23" t="str">
        <f>COUNTIF($E$1:E632,E632)&amp;E632</f>
        <v>2WA - Everett / Lynnwood</v>
      </c>
      <c r="C632" s="11" t="s">
        <v>576</v>
      </c>
      <c r="D632" s="11" t="s">
        <v>577</v>
      </c>
      <c r="E632" s="11" t="s">
        <v>904</v>
      </c>
      <c r="F632" s="11" t="s">
        <v>578</v>
      </c>
      <c r="G632" s="11" t="s">
        <v>15</v>
      </c>
      <c r="H632" s="11" t="s">
        <v>42</v>
      </c>
      <c r="I632" s="11" t="str">
        <f t="shared" si="10"/>
        <v>June 1 - August 31</v>
      </c>
      <c r="J632" s="24">
        <v>139</v>
      </c>
      <c r="K632" s="24">
        <v>74</v>
      </c>
    </row>
    <row r="633" spans="1:11" x14ac:dyDescent="0.2">
      <c r="A633" s="23">
        <v>384</v>
      </c>
      <c r="B633" s="23" t="str">
        <f>COUNTIF($E$1:E633,E633)&amp;E633</f>
        <v>3WA - Everett / Lynnwood</v>
      </c>
      <c r="C633" s="11" t="s">
        <v>576</v>
      </c>
      <c r="D633" s="11" t="s">
        <v>577</v>
      </c>
      <c r="E633" s="11" t="s">
        <v>904</v>
      </c>
      <c r="F633" s="11" t="s">
        <v>578</v>
      </c>
      <c r="G633" s="11" t="s">
        <v>43</v>
      </c>
      <c r="H633" s="11" t="s">
        <v>18</v>
      </c>
      <c r="I633" s="11" t="str">
        <f t="shared" si="10"/>
        <v>September 1 - September 30</v>
      </c>
      <c r="J633" s="24">
        <v>116</v>
      </c>
      <c r="K633" s="24">
        <v>74</v>
      </c>
    </row>
    <row r="634" spans="1:11" x14ac:dyDescent="0.2">
      <c r="A634" s="21">
        <v>385</v>
      </c>
      <c r="B634" s="21" t="str">
        <f>COUNTIF($E$1:E634,E634)&amp;E634</f>
        <v>1WA - Ocean Shores</v>
      </c>
      <c r="C634" s="10" t="s">
        <v>576</v>
      </c>
      <c r="D634" s="10" t="s">
        <v>579</v>
      </c>
      <c r="E634" s="10" t="s">
        <v>905</v>
      </c>
      <c r="F634" s="10" t="s">
        <v>580</v>
      </c>
      <c r="G634" s="10" t="s">
        <v>11</v>
      </c>
      <c r="H634" s="10" t="s">
        <v>66</v>
      </c>
      <c r="I634" s="10" t="str">
        <f t="shared" si="10"/>
        <v>October 1 - June 30</v>
      </c>
      <c r="J634" s="22">
        <v>111</v>
      </c>
      <c r="K634" s="22">
        <v>74</v>
      </c>
    </row>
    <row r="635" spans="1:11" x14ac:dyDescent="0.2">
      <c r="A635" s="21">
        <v>385</v>
      </c>
      <c r="B635" s="21" t="str">
        <f>COUNTIF($E$1:E635,E635)&amp;E635</f>
        <v>2WA - Ocean Shores</v>
      </c>
      <c r="C635" s="10" t="s">
        <v>576</v>
      </c>
      <c r="D635" s="10" t="s">
        <v>579</v>
      </c>
      <c r="E635" s="10" t="s">
        <v>905</v>
      </c>
      <c r="F635" s="10" t="s">
        <v>580</v>
      </c>
      <c r="G635" s="10" t="s">
        <v>67</v>
      </c>
      <c r="H635" s="10" t="s">
        <v>42</v>
      </c>
      <c r="I635" s="10" t="str">
        <f t="shared" si="10"/>
        <v>July 1 - August 31</v>
      </c>
      <c r="J635" s="22">
        <v>146</v>
      </c>
      <c r="K635" s="22">
        <v>74</v>
      </c>
    </row>
    <row r="636" spans="1:11" x14ac:dyDescent="0.2">
      <c r="A636" s="21">
        <v>385</v>
      </c>
      <c r="B636" s="21" t="str">
        <f>COUNTIF($E$1:E636,E636)&amp;E636</f>
        <v>3WA - Ocean Shores</v>
      </c>
      <c r="C636" s="10" t="s">
        <v>576</v>
      </c>
      <c r="D636" s="10" t="s">
        <v>579</v>
      </c>
      <c r="E636" s="10" t="s">
        <v>905</v>
      </c>
      <c r="F636" s="10" t="s">
        <v>580</v>
      </c>
      <c r="G636" s="10" t="s">
        <v>43</v>
      </c>
      <c r="H636" s="10" t="s">
        <v>18</v>
      </c>
      <c r="I636" s="10" t="str">
        <f t="shared" si="10"/>
        <v>September 1 - September 30</v>
      </c>
      <c r="J636" s="22">
        <v>111</v>
      </c>
      <c r="K636" s="22">
        <v>74</v>
      </c>
    </row>
    <row r="637" spans="1:11" x14ac:dyDescent="0.2">
      <c r="A637" s="23">
        <v>386</v>
      </c>
      <c r="B637" s="23" t="str">
        <f>COUNTIF($E$1:E637,E637)&amp;E637</f>
        <v>1WA - Olympia / Tumwater</v>
      </c>
      <c r="C637" s="11" t="s">
        <v>576</v>
      </c>
      <c r="D637" s="11" t="s">
        <v>581</v>
      </c>
      <c r="E637" s="11" t="s">
        <v>906</v>
      </c>
      <c r="F637" s="11" t="s">
        <v>582</v>
      </c>
      <c r="G637" s="11" t="s">
        <v>11</v>
      </c>
      <c r="H637" s="11" t="s">
        <v>32</v>
      </c>
      <c r="I637" s="11" t="str">
        <f t="shared" si="10"/>
        <v>October 1 - October 31</v>
      </c>
      <c r="J637" s="24">
        <v>132</v>
      </c>
      <c r="K637" s="24">
        <v>74</v>
      </c>
    </row>
    <row r="638" spans="1:11" x14ac:dyDescent="0.2">
      <c r="A638" s="23">
        <v>386</v>
      </c>
      <c r="B638" s="23" t="str">
        <f>COUNTIF($E$1:E638,E638)&amp;E638</f>
        <v>2WA - Olympia / Tumwater</v>
      </c>
      <c r="C638" s="11" t="s">
        <v>576</v>
      </c>
      <c r="D638" s="11" t="s">
        <v>581</v>
      </c>
      <c r="E638" s="11" t="s">
        <v>906</v>
      </c>
      <c r="F638" s="11" t="s">
        <v>582</v>
      </c>
      <c r="G638" s="11" t="s">
        <v>33</v>
      </c>
      <c r="H638" s="11" t="s">
        <v>42</v>
      </c>
      <c r="I638" s="11" t="str">
        <f t="shared" si="10"/>
        <v>November 1 - August 31</v>
      </c>
      <c r="J638" s="24">
        <v>153</v>
      </c>
      <c r="K638" s="24">
        <v>74</v>
      </c>
    </row>
    <row r="639" spans="1:11" x14ac:dyDescent="0.2">
      <c r="A639" s="23">
        <v>386</v>
      </c>
      <c r="B639" s="23" t="str">
        <f>COUNTIF($E$1:E639,E639)&amp;E639</f>
        <v>3WA - Olympia / Tumwater</v>
      </c>
      <c r="C639" s="11" t="s">
        <v>576</v>
      </c>
      <c r="D639" s="11" t="s">
        <v>581</v>
      </c>
      <c r="E639" s="11" t="s">
        <v>906</v>
      </c>
      <c r="F639" s="11" t="s">
        <v>582</v>
      </c>
      <c r="G639" s="11" t="s">
        <v>43</v>
      </c>
      <c r="H639" s="11" t="s">
        <v>18</v>
      </c>
      <c r="I639" s="11" t="str">
        <f t="shared" si="10"/>
        <v>September 1 - September 30</v>
      </c>
      <c r="J639" s="24">
        <v>132</v>
      </c>
      <c r="K639" s="24">
        <v>74</v>
      </c>
    </row>
    <row r="640" spans="1:11" x14ac:dyDescent="0.2">
      <c r="A640" s="21">
        <v>387</v>
      </c>
      <c r="B640" s="21" t="str">
        <f>COUNTIF($E$1:E640,E640)&amp;E640</f>
        <v>1WA - Port Angeles / Port Townsend</v>
      </c>
      <c r="C640" s="10" t="s">
        <v>576</v>
      </c>
      <c r="D640" s="10" t="s">
        <v>583</v>
      </c>
      <c r="E640" s="10" t="s">
        <v>907</v>
      </c>
      <c r="F640" s="10" t="s">
        <v>584</v>
      </c>
      <c r="G640" s="10" t="s">
        <v>11</v>
      </c>
      <c r="H640" s="10" t="s">
        <v>66</v>
      </c>
      <c r="I640" s="10" t="str">
        <f t="shared" si="10"/>
        <v>October 1 - June 30</v>
      </c>
      <c r="J640" s="22">
        <v>129</v>
      </c>
      <c r="K640" s="22">
        <v>74</v>
      </c>
    </row>
    <row r="641" spans="1:11" x14ac:dyDescent="0.2">
      <c r="A641" s="21">
        <v>387</v>
      </c>
      <c r="B641" s="21" t="str">
        <f>COUNTIF($E$1:E641,E641)&amp;E641</f>
        <v>2WA - Port Angeles / Port Townsend</v>
      </c>
      <c r="C641" s="10" t="s">
        <v>576</v>
      </c>
      <c r="D641" s="10" t="s">
        <v>583</v>
      </c>
      <c r="E641" s="10" t="s">
        <v>907</v>
      </c>
      <c r="F641" s="10" t="s">
        <v>584</v>
      </c>
      <c r="G641" s="10" t="s">
        <v>67</v>
      </c>
      <c r="H641" s="10" t="s">
        <v>42</v>
      </c>
      <c r="I641" s="10" t="str">
        <f t="shared" si="10"/>
        <v>July 1 - August 31</v>
      </c>
      <c r="J641" s="22">
        <v>219</v>
      </c>
      <c r="K641" s="22">
        <v>74</v>
      </c>
    </row>
    <row r="642" spans="1:11" x14ac:dyDescent="0.2">
      <c r="A642" s="21">
        <v>387</v>
      </c>
      <c r="B642" s="21" t="str">
        <f>COUNTIF($E$1:E642,E642)&amp;E642</f>
        <v>3WA - Port Angeles / Port Townsend</v>
      </c>
      <c r="C642" s="10" t="s">
        <v>576</v>
      </c>
      <c r="D642" s="10" t="s">
        <v>583</v>
      </c>
      <c r="E642" s="10" t="s">
        <v>907</v>
      </c>
      <c r="F642" s="10" t="s">
        <v>584</v>
      </c>
      <c r="G642" s="10" t="s">
        <v>43</v>
      </c>
      <c r="H642" s="10" t="s">
        <v>18</v>
      </c>
      <c r="I642" s="10" t="str">
        <f t="shared" si="10"/>
        <v>September 1 - September 30</v>
      </c>
      <c r="J642" s="22">
        <v>129</v>
      </c>
      <c r="K642" s="22">
        <v>74</v>
      </c>
    </row>
    <row r="643" spans="1:11" x14ac:dyDescent="0.2">
      <c r="A643" s="23">
        <v>475</v>
      </c>
      <c r="B643" s="23" t="str">
        <f>COUNTIF($E$1:E643,E643)&amp;E643</f>
        <v>1WA - Richland / Pasco</v>
      </c>
      <c r="C643" s="11" t="s">
        <v>576</v>
      </c>
      <c r="D643" s="11" t="s">
        <v>585</v>
      </c>
      <c r="E643" s="11" t="s">
        <v>908</v>
      </c>
      <c r="F643" s="11" t="s">
        <v>586</v>
      </c>
      <c r="G643" s="11" t="s">
        <v>8</v>
      </c>
      <c r="H643" s="11" t="s">
        <v>8</v>
      </c>
      <c r="I643" s="11" t="str">
        <f t="shared" si="10"/>
        <v xml:space="preserve"> - </v>
      </c>
      <c r="J643" s="24">
        <v>118</v>
      </c>
      <c r="K643" s="24">
        <v>69</v>
      </c>
    </row>
    <row r="644" spans="1:11" x14ac:dyDescent="0.2">
      <c r="A644" s="21">
        <v>389</v>
      </c>
      <c r="B644" s="21" t="str">
        <f>COUNTIF($E$1:E644,E644)&amp;E644</f>
        <v>1WA - Seattle</v>
      </c>
      <c r="C644" s="10" t="s">
        <v>576</v>
      </c>
      <c r="D644" s="10" t="s">
        <v>587</v>
      </c>
      <c r="E644" s="10" t="s">
        <v>909</v>
      </c>
      <c r="F644" s="10" t="s">
        <v>588</v>
      </c>
      <c r="G644" s="10" t="s">
        <v>11</v>
      </c>
      <c r="H644" s="10" t="s">
        <v>32</v>
      </c>
      <c r="I644" s="10" t="str">
        <f t="shared" si="10"/>
        <v>October 1 - October 31</v>
      </c>
      <c r="J644" s="22">
        <v>232</v>
      </c>
      <c r="K644" s="22">
        <v>79</v>
      </c>
    </row>
    <row r="645" spans="1:11" x14ac:dyDescent="0.2">
      <c r="A645" s="21">
        <v>389</v>
      </c>
      <c r="B645" s="21" t="str">
        <f>COUNTIF($E$1:E645,E645)&amp;E645</f>
        <v>2WA - Seattle</v>
      </c>
      <c r="C645" s="10" t="s">
        <v>576</v>
      </c>
      <c r="D645" s="10" t="s">
        <v>587</v>
      </c>
      <c r="E645" s="10" t="s">
        <v>909</v>
      </c>
      <c r="F645" s="10" t="s">
        <v>588</v>
      </c>
      <c r="G645" s="10" t="s">
        <v>33</v>
      </c>
      <c r="H645" s="10" t="s">
        <v>34</v>
      </c>
      <c r="I645" s="10" t="str">
        <f t="shared" si="10"/>
        <v>November 1 - April 30</v>
      </c>
      <c r="J645" s="22">
        <v>176</v>
      </c>
      <c r="K645" s="22">
        <v>79</v>
      </c>
    </row>
    <row r="646" spans="1:11" x14ac:dyDescent="0.2">
      <c r="A646" s="21">
        <v>389</v>
      </c>
      <c r="B646" s="21" t="str">
        <f>COUNTIF($E$1:E646,E646)&amp;E646</f>
        <v>3WA - Seattle</v>
      </c>
      <c r="C646" s="10" t="s">
        <v>576</v>
      </c>
      <c r="D646" s="10" t="s">
        <v>587</v>
      </c>
      <c r="E646" s="10" t="s">
        <v>909</v>
      </c>
      <c r="F646" s="10" t="s">
        <v>588</v>
      </c>
      <c r="G646" s="10" t="s">
        <v>35</v>
      </c>
      <c r="H646" s="10" t="s">
        <v>18</v>
      </c>
      <c r="I646" s="10" t="str">
        <f t="shared" ref="I646:I669" si="11">G646&amp;" - "&amp;H646</f>
        <v>May 1 - September 30</v>
      </c>
      <c r="J646" s="22">
        <v>232</v>
      </c>
      <c r="K646" s="22">
        <v>79</v>
      </c>
    </row>
    <row r="647" spans="1:11" x14ac:dyDescent="0.2">
      <c r="A647" s="23">
        <v>390</v>
      </c>
      <c r="B647" s="23" t="str">
        <f>COUNTIF($E$1:E647,E647)&amp;E647</f>
        <v>1WA - Spokane</v>
      </c>
      <c r="C647" s="11" t="s">
        <v>576</v>
      </c>
      <c r="D647" s="11" t="s">
        <v>589</v>
      </c>
      <c r="E647" s="11" t="s">
        <v>910</v>
      </c>
      <c r="F647" s="11" t="s">
        <v>589</v>
      </c>
      <c r="G647" s="11" t="s">
        <v>8</v>
      </c>
      <c r="H647" s="11" t="s">
        <v>8</v>
      </c>
      <c r="I647" s="11" t="str">
        <f t="shared" si="11"/>
        <v xml:space="preserve"> - </v>
      </c>
      <c r="J647" s="24">
        <v>127</v>
      </c>
      <c r="K647" s="24">
        <v>74</v>
      </c>
    </row>
    <row r="648" spans="1:11" x14ac:dyDescent="0.2">
      <c r="A648" s="21">
        <v>391</v>
      </c>
      <c r="B648" s="21" t="str">
        <f>COUNTIF($E$1:E648,E648)&amp;E648</f>
        <v>1WA - Tacoma</v>
      </c>
      <c r="C648" s="10" t="s">
        <v>576</v>
      </c>
      <c r="D648" s="10" t="s">
        <v>590</v>
      </c>
      <c r="E648" s="10" t="s">
        <v>911</v>
      </c>
      <c r="F648" s="10" t="s">
        <v>591</v>
      </c>
      <c r="G648" s="10" t="s">
        <v>8</v>
      </c>
      <c r="H648" s="10" t="s">
        <v>8</v>
      </c>
      <c r="I648" s="10" t="str">
        <f t="shared" si="11"/>
        <v xml:space="preserve"> - </v>
      </c>
      <c r="J648" s="22">
        <v>132</v>
      </c>
      <c r="K648" s="22">
        <v>69</v>
      </c>
    </row>
    <row r="649" spans="1:11" x14ac:dyDescent="0.2">
      <c r="A649" s="23">
        <v>392</v>
      </c>
      <c r="B649" s="23" t="str">
        <f>COUNTIF($E$1:E649,E649)&amp;E649</f>
        <v>1WA - Vancouver</v>
      </c>
      <c r="C649" s="11" t="s">
        <v>576</v>
      </c>
      <c r="D649" s="11" t="s">
        <v>592</v>
      </c>
      <c r="E649" s="11" t="s">
        <v>912</v>
      </c>
      <c r="F649" s="11" t="s">
        <v>593</v>
      </c>
      <c r="G649" s="11" t="s">
        <v>11</v>
      </c>
      <c r="H649" s="11" t="s">
        <v>32</v>
      </c>
      <c r="I649" s="11" t="str">
        <f t="shared" si="11"/>
        <v>October 1 - October 31</v>
      </c>
      <c r="J649" s="24">
        <v>182</v>
      </c>
      <c r="K649" s="24">
        <v>74</v>
      </c>
    </row>
    <row r="650" spans="1:11" x14ac:dyDescent="0.2">
      <c r="A650" s="23">
        <v>392</v>
      </c>
      <c r="B650" s="23" t="str">
        <f>COUNTIF($E$1:E650,E650)&amp;E650</f>
        <v>2WA - Vancouver</v>
      </c>
      <c r="C650" s="11" t="s">
        <v>576</v>
      </c>
      <c r="D650" s="11" t="s">
        <v>592</v>
      </c>
      <c r="E650" s="11" t="s">
        <v>912</v>
      </c>
      <c r="F650" s="11" t="s">
        <v>593</v>
      </c>
      <c r="G650" s="11" t="s">
        <v>33</v>
      </c>
      <c r="H650" s="11" t="s">
        <v>14</v>
      </c>
      <c r="I650" s="11" t="str">
        <f t="shared" si="11"/>
        <v>November 1 - May 31</v>
      </c>
      <c r="J650" s="24">
        <v>152</v>
      </c>
      <c r="K650" s="24">
        <v>74</v>
      </c>
    </row>
    <row r="651" spans="1:11" x14ac:dyDescent="0.2">
      <c r="A651" s="23">
        <v>392</v>
      </c>
      <c r="B651" s="23" t="str">
        <f>COUNTIF($E$1:E651,E651)&amp;E651</f>
        <v>3WA - Vancouver</v>
      </c>
      <c r="C651" s="11" t="s">
        <v>576</v>
      </c>
      <c r="D651" s="11" t="s">
        <v>592</v>
      </c>
      <c r="E651" s="11" t="s">
        <v>912</v>
      </c>
      <c r="F651" s="11" t="s">
        <v>593</v>
      </c>
      <c r="G651" s="11" t="s">
        <v>15</v>
      </c>
      <c r="H651" s="11" t="s">
        <v>18</v>
      </c>
      <c r="I651" s="11" t="str">
        <f t="shared" si="11"/>
        <v>June 1 - September 30</v>
      </c>
      <c r="J651" s="24">
        <v>182</v>
      </c>
      <c r="K651" s="24">
        <v>74</v>
      </c>
    </row>
    <row r="652" spans="1:11" x14ac:dyDescent="0.2">
      <c r="A652" s="21">
        <v>396</v>
      </c>
      <c r="B652" s="21" t="str">
        <f>COUNTIF($E$1:E652,E652)&amp;E652</f>
        <v>1WI - Madison</v>
      </c>
      <c r="C652" s="10" t="s">
        <v>594</v>
      </c>
      <c r="D652" s="10" t="s">
        <v>20</v>
      </c>
      <c r="E652" s="10" t="s">
        <v>913</v>
      </c>
      <c r="F652" s="10" t="s">
        <v>595</v>
      </c>
      <c r="G652" s="10" t="s">
        <v>11</v>
      </c>
      <c r="H652" s="10" t="s">
        <v>32</v>
      </c>
      <c r="I652" s="10" t="str">
        <f t="shared" si="11"/>
        <v>October 1 - October 31</v>
      </c>
      <c r="J652" s="22">
        <v>131</v>
      </c>
      <c r="K652" s="22">
        <v>64</v>
      </c>
    </row>
    <row r="653" spans="1:11" x14ac:dyDescent="0.2">
      <c r="A653" s="21">
        <v>396</v>
      </c>
      <c r="B653" s="21" t="str">
        <f>COUNTIF($E$1:E653,E653)&amp;E653</f>
        <v>2WI - Madison</v>
      </c>
      <c r="C653" s="10" t="s">
        <v>594</v>
      </c>
      <c r="D653" s="10" t="s">
        <v>20</v>
      </c>
      <c r="E653" s="10" t="s">
        <v>913</v>
      </c>
      <c r="F653" s="10" t="s">
        <v>595</v>
      </c>
      <c r="G653" s="10" t="s">
        <v>33</v>
      </c>
      <c r="H653" s="10" t="s">
        <v>24</v>
      </c>
      <c r="I653" s="10" t="str">
        <f t="shared" si="11"/>
        <v>November 1 - March 31</v>
      </c>
      <c r="J653" s="22">
        <v>109</v>
      </c>
      <c r="K653" s="22">
        <v>64</v>
      </c>
    </row>
    <row r="654" spans="1:11" x14ac:dyDescent="0.2">
      <c r="A654" s="21">
        <v>396</v>
      </c>
      <c r="B654" s="21" t="str">
        <f>COUNTIF($E$1:E654,E654)&amp;E654</f>
        <v>3WI - Madison</v>
      </c>
      <c r="C654" s="10" t="s">
        <v>594</v>
      </c>
      <c r="D654" s="10" t="s">
        <v>20</v>
      </c>
      <c r="E654" s="10" t="s">
        <v>913</v>
      </c>
      <c r="F654" s="10" t="s">
        <v>595</v>
      </c>
      <c r="G654" s="10" t="s">
        <v>25</v>
      </c>
      <c r="H654" s="10" t="s">
        <v>18</v>
      </c>
      <c r="I654" s="10" t="str">
        <f t="shared" si="11"/>
        <v>April 1 - September 30</v>
      </c>
      <c r="J654" s="22">
        <v>131</v>
      </c>
      <c r="K654" s="22">
        <v>64</v>
      </c>
    </row>
    <row r="655" spans="1:11" x14ac:dyDescent="0.2">
      <c r="A655" s="23">
        <v>397</v>
      </c>
      <c r="B655" s="23" t="str">
        <f>COUNTIF($E$1:E655,E655)&amp;E655</f>
        <v>1WI - Milwaukee</v>
      </c>
      <c r="C655" s="11" t="s">
        <v>594</v>
      </c>
      <c r="D655" s="11" t="s">
        <v>596</v>
      </c>
      <c r="E655" s="11" t="s">
        <v>914</v>
      </c>
      <c r="F655" s="11" t="s">
        <v>596</v>
      </c>
      <c r="G655" s="11" t="s">
        <v>11</v>
      </c>
      <c r="H655" s="11" t="s">
        <v>14</v>
      </c>
      <c r="I655" s="11" t="str">
        <f t="shared" si="11"/>
        <v>October 1 - May 31</v>
      </c>
      <c r="J655" s="24">
        <v>129</v>
      </c>
      <c r="K655" s="24">
        <v>64</v>
      </c>
    </row>
    <row r="656" spans="1:11" x14ac:dyDescent="0.2">
      <c r="A656" s="23">
        <v>397</v>
      </c>
      <c r="B656" s="23" t="str">
        <f>COUNTIF($E$1:E656,E656)&amp;E656</f>
        <v>2WI - Milwaukee</v>
      </c>
      <c r="C656" s="11" t="s">
        <v>594</v>
      </c>
      <c r="D656" s="11" t="s">
        <v>596</v>
      </c>
      <c r="E656" s="11" t="s">
        <v>914</v>
      </c>
      <c r="F656" s="11" t="s">
        <v>596</v>
      </c>
      <c r="G656" s="11" t="s">
        <v>15</v>
      </c>
      <c r="H656" s="11" t="s">
        <v>16</v>
      </c>
      <c r="I656" s="11" t="str">
        <f t="shared" si="11"/>
        <v>June 1 - July 31</v>
      </c>
      <c r="J656" s="24">
        <v>155</v>
      </c>
      <c r="K656" s="24">
        <v>64</v>
      </c>
    </row>
    <row r="657" spans="1:11" x14ac:dyDescent="0.2">
      <c r="A657" s="23">
        <v>397</v>
      </c>
      <c r="B657" s="23" t="str">
        <f>COUNTIF($E$1:E657,E657)&amp;E657</f>
        <v>3WI - Milwaukee</v>
      </c>
      <c r="C657" s="11" t="s">
        <v>594</v>
      </c>
      <c r="D657" s="11" t="s">
        <v>596</v>
      </c>
      <c r="E657" s="11" t="s">
        <v>914</v>
      </c>
      <c r="F657" s="11" t="s">
        <v>596</v>
      </c>
      <c r="G657" s="11" t="s">
        <v>17</v>
      </c>
      <c r="H657" s="11" t="s">
        <v>18</v>
      </c>
      <c r="I657" s="11" t="str">
        <f t="shared" si="11"/>
        <v>August 1 - September 30</v>
      </c>
      <c r="J657" s="24">
        <v>129</v>
      </c>
      <c r="K657" s="24">
        <v>64</v>
      </c>
    </row>
    <row r="658" spans="1:11" x14ac:dyDescent="0.2">
      <c r="A658" s="21">
        <v>400</v>
      </c>
      <c r="B658" s="21" t="str">
        <f>COUNTIF($E$1:E658,E658)&amp;E658</f>
        <v>1WI - Sturgeon Bay</v>
      </c>
      <c r="C658" s="10" t="s">
        <v>594</v>
      </c>
      <c r="D658" s="10" t="s">
        <v>597</v>
      </c>
      <c r="E658" s="10" t="s">
        <v>915</v>
      </c>
      <c r="F658" s="10" t="s">
        <v>598</v>
      </c>
      <c r="G658" s="10" t="s">
        <v>11</v>
      </c>
      <c r="H658" s="10" t="s">
        <v>32</v>
      </c>
      <c r="I658" s="10" t="str">
        <f t="shared" si="11"/>
        <v>October 1 - October 31</v>
      </c>
      <c r="J658" s="22">
        <v>128</v>
      </c>
      <c r="K658" s="22">
        <v>74</v>
      </c>
    </row>
    <row r="659" spans="1:11" x14ac:dyDescent="0.2">
      <c r="A659" s="21">
        <v>400</v>
      </c>
      <c r="B659" s="21" t="str">
        <f>COUNTIF($E$1:E659,E659)&amp;E659</f>
        <v>2WI - Sturgeon Bay</v>
      </c>
      <c r="C659" s="10" t="s">
        <v>594</v>
      </c>
      <c r="D659" s="10" t="s">
        <v>597</v>
      </c>
      <c r="E659" s="10" t="s">
        <v>915</v>
      </c>
      <c r="F659" s="10" t="s">
        <v>598</v>
      </c>
      <c r="G659" s="10" t="s">
        <v>33</v>
      </c>
      <c r="H659" s="10" t="s">
        <v>14</v>
      </c>
      <c r="I659" s="10" t="str">
        <f t="shared" si="11"/>
        <v>November 1 - May 31</v>
      </c>
      <c r="J659" s="22">
        <v>107</v>
      </c>
      <c r="K659" s="22">
        <v>74</v>
      </c>
    </row>
    <row r="660" spans="1:11" x14ac:dyDescent="0.2">
      <c r="A660" s="21">
        <v>400</v>
      </c>
      <c r="B660" s="21" t="str">
        <f>COUNTIF($E$1:E660,E660)&amp;E660</f>
        <v>3WI - Sturgeon Bay</v>
      </c>
      <c r="C660" s="10" t="s">
        <v>594</v>
      </c>
      <c r="D660" s="10" t="s">
        <v>597</v>
      </c>
      <c r="E660" s="10" t="s">
        <v>915</v>
      </c>
      <c r="F660" s="10" t="s">
        <v>598</v>
      </c>
      <c r="G660" s="10" t="s">
        <v>15</v>
      </c>
      <c r="H660" s="10" t="s">
        <v>18</v>
      </c>
      <c r="I660" s="10" t="str">
        <f t="shared" si="11"/>
        <v>June 1 - September 30</v>
      </c>
      <c r="J660" s="22">
        <v>128</v>
      </c>
      <c r="K660" s="22">
        <v>74</v>
      </c>
    </row>
    <row r="661" spans="1:11" x14ac:dyDescent="0.2">
      <c r="A661" s="23">
        <v>401</v>
      </c>
      <c r="B661" s="23" t="str">
        <f>COUNTIF($E$1:E661,E661)&amp;E661</f>
        <v>1WI - Wisconsin Dells</v>
      </c>
      <c r="C661" s="11" t="s">
        <v>594</v>
      </c>
      <c r="D661" s="11" t="s">
        <v>599</v>
      </c>
      <c r="E661" s="11" t="s">
        <v>916</v>
      </c>
      <c r="F661" s="11" t="s">
        <v>284</v>
      </c>
      <c r="G661" s="11" t="s">
        <v>11</v>
      </c>
      <c r="H661" s="11" t="s">
        <v>14</v>
      </c>
      <c r="I661" s="11" t="str">
        <f t="shared" si="11"/>
        <v>October 1 - May 31</v>
      </c>
      <c r="J661" s="24">
        <v>107</v>
      </c>
      <c r="K661" s="24">
        <v>59</v>
      </c>
    </row>
    <row r="662" spans="1:11" x14ac:dyDescent="0.2">
      <c r="A662" s="23">
        <v>401</v>
      </c>
      <c r="B662" s="23" t="str">
        <f>COUNTIF($E$1:E662,E662)&amp;E662</f>
        <v>2WI - Wisconsin Dells</v>
      </c>
      <c r="C662" s="11" t="s">
        <v>594</v>
      </c>
      <c r="D662" s="11" t="s">
        <v>599</v>
      </c>
      <c r="E662" s="11" t="s">
        <v>916</v>
      </c>
      <c r="F662" s="11" t="s">
        <v>284</v>
      </c>
      <c r="G662" s="11" t="s">
        <v>15</v>
      </c>
      <c r="H662" s="11" t="s">
        <v>42</v>
      </c>
      <c r="I662" s="11" t="str">
        <f t="shared" si="11"/>
        <v>June 1 - August 31</v>
      </c>
      <c r="J662" s="24">
        <v>132</v>
      </c>
      <c r="K662" s="24">
        <v>59</v>
      </c>
    </row>
    <row r="663" spans="1:11" x14ac:dyDescent="0.2">
      <c r="A663" s="23">
        <v>401</v>
      </c>
      <c r="B663" s="23" t="str">
        <f>COUNTIF($E$1:E663,E663)&amp;E663</f>
        <v>3WI - Wisconsin Dells</v>
      </c>
      <c r="C663" s="11" t="s">
        <v>594</v>
      </c>
      <c r="D663" s="11" t="s">
        <v>599</v>
      </c>
      <c r="E663" s="11" t="s">
        <v>916</v>
      </c>
      <c r="F663" s="11" t="s">
        <v>284</v>
      </c>
      <c r="G663" s="11" t="s">
        <v>43</v>
      </c>
      <c r="H663" s="11" t="s">
        <v>18</v>
      </c>
      <c r="I663" s="11" t="str">
        <f t="shared" si="11"/>
        <v>September 1 - September 30</v>
      </c>
      <c r="J663" s="24">
        <v>107</v>
      </c>
      <c r="K663" s="24">
        <v>59</v>
      </c>
    </row>
    <row r="664" spans="1:11" x14ac:dyDescent="0.2">
      <c r="A664" s="21">
        <v>406</v>
      </c>
      <c r="B664" s="21" t="str">
        <f>COUNTIF($E$1:E664,E664)&amp;E664</f>
        <v>1WV - Charles Town</v>
      </c>
      <c r="C664" s="10" t="s">
        <v>600</v>
      </c>
      <c r="D664" s="10" t="s">
        <v>601</v>
      </c>
      <c r="E664" s="10" t="s">
        <v>917</v>
      </c>
      <c r="F664" s="10" t="s">
        <v>7</v>
      </c>
      <c r="G664" s="10" t="s">
        <v>8</v>
      </c>
      <c r="H664" s="10" t="s">
        <v>8</v>
      </c>
      <c r="I664" s="10" t="str">
        <f t="shared" si="11"/>
        <v xml:space="preserve"> - </v>
      </c>
      <c r="J664" s="22">
        <v>112</v>
      </c>
      <c r="K664" s="22">
        <v>74</v>
      </c>
    </row>
    <row r="665" spans="1:11" x14ac:dyDescent="0.2">
      <c r="A665" s="23">
        <v>403</v>
      </c>
      <c r="B665" s="23" t="str">
        <f>COUNTIF($E$1:E665,E665)&amp;E665</f>
        <v>1WV - Charleston</v>
      </c>
      <c r="C665" s="11" t="s">
        <v>600</v>
      </c>
      <c r="D665" s="11" t="s">
        <v>499</v>
      </c>
      <c r="E665" s="11" t="s">
        <v>918</v>
      </c>
      <c r="F665" s="11" t="s">
        <v>602</v>
      </c>
      <c r="G665" s="11" t="s">
        <v>8</v>
      </c>
      <c r="H665" s="11" t="s">
        <v>8</v>
      </c>
      <c r="I665" s="11" t="str">
        <f t="shared" si="11"/>
        <v xml:space="preserve"> - </v>
      </c>
      <c r="J665" s="24">
        <v>113</v>
      </c>
      <c r="K665" s="24">
        <v>64</v>
      </c>
    </row>
    <row r="666" spans="1:11" x14ac:dyDescent="0.2">
      <c r="A666" s="21">
        <v>408</v>
      </c>
      <c r="B666" s="21" t="str">
        <f>COUNTIF($E$1:E666,E666)&amp;E666</f>
        <v>1WY - Cody</v>
      </c>
      <c r="C666" s="10" t="s">
        <v>603</v>
      </c>
      <c r="D666" s="10" t="s">
        <v>604</v>
      </c>
      <c r="E666" s="10" t="s">
        <v>919</v>
      </c>
      <c r="F666" s="10" t="s">
        <v>605</v>
      </c>
      <c r="G666" s="10" t="s">
        <v>11</v>
      </c>
      <c r="H666" s="10" t="s">
        <v>14</v>
      </c>
      <c r="I666" s="10" t="str">
        <f t="shared" si="11"/>
        <v>October 1 - May 31</v>
      </c>
      <c r="J666" s="22">
        <v>162</v>
      </c>
      <c r="K666" s="22">
        <v>69</v>
      </c>
    </row>
    <row r="667" spans="1:11" x14ac:dyDescent="0.2">
      <c r="A667" s="21">
        <v>408</v>
      </c>
      <c r="B667" s="21" t="str">
        <f>COUNTIF($E$1:E667,E667)&amp;E667</f>
        <v>2WY - Cody</v>
      </c>
      <c r="C667" s="10" t="s">
        <v>603</v>
      </c>
      <c r="D667" s="10" t="s">
        <v>604</v>
      </c>
      <c r="E667" s="10" t="s">
        <v>919</v>
      </c>
      <c r="F667" s="10" t="s">
        <v>605</v>
      </c>
      <c r="G667" s="10" t="s">
        <v>15</v>
      </c>
      <c r="H667" s="10" t="s">
        <v>18</v>
      </c>
      <c r="I667" s="10" t="str">
        <f t="shared" si="11"/>
        <v>June 1 - September 30</v>
      </c>
      <c r="J667" s="22">
        <v>282</v>
      </c>
      <c r="K667" s="22">
        <v>69</v>
      </c>
    </row>
    <row r="668" spans="1:11" x14ac:dyDescent="0.2">
      <c r="A668" s="23">
        <v>409</v>
      </c>
      <c r="B668" s="23" t="str">
        <f>COUNTIF($E$1:E668,E668)&amp;E668</f>
        <v>1WY - Jackson / Pinedale</v>
      </c>
      <c r="C668" s="11" t="s">
        <v>603</v>
      </c>
      <c r="D668" s="11" t="s">
        <v>606</v>
      </c>
      <c r="E668" s="11" t="s">
        <v>920</v>
      </c>
      <c r="F668" s="11" t="s">
        <v>607</v>
      </c>
      <c r="G668" s="11" t="s">
        <v>11</v>
      </c>
      <c r="H668" s="11" t="s">
        <v>14</v>
      </c>
      <c r="I668" s="11" t="str">
        <f t="shared" si="11"/>
        <v>October 1 - May 31</v>
      </c>
      <c r="J668" s="24">
        <v>207</v>
      </c>
      <c r="K668" s="24">
        <v>79</v>
      </c>
    </row>
    <row r="669" spans="1:11" x14ac:dyDescent="0.2">
      <c r="A669" s="23">
        <v>409</v>
      </c>
      <c r="B669" s="23" t="str">
        <f>COUNTIF($E$1:E669,E669)&amp;E669</f>
        <v>2WY - Jackson / Pinedale</v>
      </c>
      <c r="C669" s="11" t="s">
        <v>603</v>
      </c>
      <c r="D669" s="11" t="s">
        <v>606</v>
      </c>
      <c r="E669" s="11" t="s">
        <v>920</v>
      </c>
      <c r="F669" s="11" t="s">
        <v>607</v>
      </c>
      <c r="G669" s="11" t="s">
        <v>15</v>
      </c>
      <c r="H669" s="11" t="s">
        <v>18</v>
      </c>
      <c r="I669" s="11" t="str">
        <f t="shared" si="11"/>
        <v>June 1 - September 30</v>
      </c>
      <c r="J669" s="24">
        <v>384</v>
      </c>
      <c r="K669" s="24">
        <v>79</v>
      </c>
    </row>
  </sheetData>
  <sheetProtection algorithmName="SHA-512" hashValue="leRJKog0ckK5qIL0gd9rk9VZySJt7JZrY6dz0bQ2llYBaYr6tSgdbkiRBl731aglTZ5np51Bal1jKutewU6kFA==" saltValue="LUvbv2MQGigDenRYEkhVlQ==" spinCount="100000" sheet="1" objects="1" scenarios="1" selectLockedCells="1"/>
  <dataValidations count="1">
    <dataValidation type="list" allowBlank="1" showInputMessage="1" showErrorMessage="1" sqref="C4">
      <formula1>$C$4:$C$669</formula1>
    </dataValidation>
  </dataValidation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73"/>
  <sheetViews>
    <sheetView topLeftCell="A440" workbookViewId="0">
      <selection activeCell="C479" sqref="C479"/>
    </sheetView>
  </sheetViews>
  <sheetFormatPr defaultColWidth="8.85546875" defaultRowHeight="12.75" x14ac:dyDescent="0.2"/>
  <cols>
    <col min="1" max="2" width="8.85546875" style="14"/>
    <col min="3" max="3" width="40.85546875" style="14" bestFit="1" customWidth="1"/>
    <col min="4" max="16384" width="8.85546875" style="14"/>
  </cols>
  <sheetData>
    <row r="1" spans="3:4" x14ac:dyDescent="0.2">
      <c r="C1" s="12" t="s">
        <v>2</v>
      </c>
      <c r="D1" s="13" t="s">
        <v>612</v>
      </c>
    </row>
    <row r="2" spans="3:4" x14ac:dyDescent="0.2">
      <c r="C2" s="15" t="s">
        <v>618</v>
      </c>
      <c r="D2" s="14">
        <f>VLOOKUP(C2,Master!$E$2:$K$952,7,0)</f>
        <v>69</v>
      </c>
    </row>
    <row r="3" spans="3:4" x14ac:dyDescent="0.2">
      <c r="C3" s="16" t="s">
        <v>620</v>
      </c>
      <c r="D3" s="14">
        <f>VLOOKUP(C3,Master!$E$2:$K$952,7,0)</f>
        <v>69</v>
      </c>
    </row>
    <row r="4" spans="3:4" x14ac:dyDescent="0.2">
      <c r="C4" s="15" t="s">
        <v>621</v>
      </c>
      <c r="D4" s="14">
        <f>VLOOKUP(C4,Master!$E$2:$K$952,7,0)</f>
        <v>74</v>
      </c>
    </row>
    <row r="5" spans="3:4" x14ac:dyDescent="0.2">
      <c r="C5" s="16" t="s">
        <v>622</v>
      </c>
      <c r="D5" s="14">
        <f>VLOOKUP(C5,Master!$E$2:$K$952,7,0)</f>
        <v>59</v>
      </c>
    </row>
    <row r="6" spans="3:4" x14ac:dyDescent="0.2">
      <c r="C6" s="15" t="s">
        <v>623</v>
      </c>
      <c r="D6" s="14">
        <f>VLOOKUP(C6,Master!$E$2:$K$952,7,0)</f>
        <v>64</v>
      </c>
    </row>
    <row r="7" spans="3:4" x14ac:dyDescent="0.2">
      <c r="C7" s="16" t="s">
        <v>624</v>
      </c>
      <c r="D7" s="14">
        <f>VLOOKUP(C7,Master!$E$2:$K$952,7,0)</f>
        <v>74</v>
      </c>
    </row>
    <row r="8" spans="3:4" x14ac:dyDescent="0.2">
      <c r="C8" s="15" t="s">
        <v>625</v>
      </c>
      <c r="D8" s="14">
        <f>VLOOKUP(C8,Master!$E$2:$K$952,7,0)</f>
        <v>64</v>
      </c>
    </row>
    <row r="9" spans="3:4" x14ac:dyDescent="0.2">
      <c r="C9" s="16" t="s">
        <v>626</v>
      </c>
      <c r="D9" s="14">
        <f>VLOOKUP(C9,Master!$E$2:$K$952,7,0)</f>
        <v>69</v>
      </c>
    </row>
    <row r="10" spans="3:4" x14ac:dyDescent="0.2">
      <c r="C10" s="15" t="s">
        <v>627</v>
      </c>
      <c r="D10" s="14">
        <f>VLOOKUP(C10,Master!$E$2:$K$952,7,0)</f>
        <v>79</v>
      </c>
    </row>
    <row r="11" spans="3:4" x14ac:dyDescent="0.2">
      <c r="C11" s="16" t="s">
        <v>628</v>
      </c>
      <c r="D11" s="14">
        <f>VLOOKUP(C11,Master!$E$2:$K$952,7,0)</f>
        <v>64</v>
      </c>
    </row>
    <row r="12" spans="3:4" x14ac:dyDescent="0.2">
      <c r="C12" s="15" t="s">
        <v>629</v>
      </c>
      <c r="D12" s="14">
        <f>VLOOKUP(C12,Master!$E$2:$K$952,7,0)</f>
        <v>74</v>
      </c>
    </row>
    <row r="13" spans="3:4" x14ac:dyDescent="0.2">
      <c r="C13" s="16" t="s">
        <v>630</v>
      </c>
      <c r="D13" s="14">
        <f>VLOOKUP(C13,Master!$E$2:$K$952,7,0)</f>
        <v>64</v>
      </c>
    </row>
    <row r="14" spans="3:4" x14ac:dyDescent="0.2">
      <c r="C14" s="15" t="s">
        <v>631</v>
      </c>
      <c r="D14" s="14">
        <f>VLOOKUP(C14,Master!$E$2:$K$952,7,0)</f>
        <v>64</v>
      </c>
    </row>
    <row r="15" spans="3:4" x14ac:dyDescent="0.2">
      <c r="C15" s="16" t="s">
        <v>632</v>
      </c>
      <c r="D15" s="14">
        <f>VLOOKUP(C15,Master!$E$2:$K$952,7,0)</f>
        <v>69</v>
      </c>
    </row>
    <row r="16" spans="3:4" x14ac:dyDescent="0.2">
      <c r="C16" s="15" t="s">
        <v>633</v>
      </c>
      <c r="D16" s="14">
        <f>VLOOKUP(C16,Master!$E$2:$K$952,7,0)</f>
        <v>69</v>
      </c>
    </row>
    <row r="17" spans="3:4" x14ac:dyDescent="0.2">
      <c r="C17" s="16" t="s">
        <v>634</v>
      </c>
      <c r="D17" s="14">
        <f>VLOOKUP(C17,Master!$E$2:$K$952,7,0)</f>
        <v>69</v>
      </c>
    </row>
    <row r="18" spans="3:4" x14ac:dyDescent="0.2">
      <c r="C18" s="15" t="s">
        <v>635</v>
      </c>
      <c r="D18" s="14">
        <f>VLOOKUP(C18,Master!$E$2:$K$952,7,0)</f>
        <v>74</v>
      </c>
    </row>
    <row r="19" spans="3:4" x14ac:dyDescent="0.2">
      <c r="C19" s="16" t="s">
        <v>636</v>
      </c>
      <c r="D19" s="14">
        <f>VLOOKUP(C19,Master!$E$2:$K$952,7,0)</f>
        <v>79</v>
      </c>
    </row>
    <row r="20" spans="3:4" x14ac:dyDescent="0.2">
      <c r="C20" s="15" t="s">
        <v>637</v>
      </c>
      <c r="D20" s="14">
        <f>VLOOKUP(C20,Master!$E$2:$K$952,7,0)</f>
        <v>74</v>
      </c>
    </row>
    <row r="21" spans="3:4" x14ac:dyDescent="0.2">
      <c r="C21" s="16" t="s">
        <v>638</v>
      </c>
      <c r="D21" s="14">
        <f>VLOOKUP(C21,Master!$E$2:$K$952,7,0)</f>
        <v>74</v>
      </c>
    </row>
    <row r="22" spans="3:4" x14ac:dyDescent="0.2">
      <c r="C22" s="15" t="s">
        <v>639</v>
      </c>
      <c r="D22" s="14">
        <f>VLOOKUP(C22,Master!$E$2:$K$952,7,0)</f>
        <v>79</v>
      </c>
    </row>
    <row r="23" spans="3:4" x14ac:dyDescent="0.2">
      <c r="C23" s="16" t="s">
        <v>640</v>
      </c>
      <c r="D23" s="14">
        <f>VLOOKUP(C23,Master!$E$2:$K$952,7,0)</f>
        <v>69</v>
      </c>
    </row>
    <row r="24" spans="3:4" x14ac:dyDescent="0.2">
      <c r="C24" s="15" t="s">
        <v>641</v>
      </c>
      <c r="D24" s="14">
        <f>VLOOKUP(C24,Master!$E$2:$K$952,7,0)</f>
        <v>74</v>
      </c>
    </row>
    <row r="25" spans="3:4" x14ac:dyDescent="0.2">
      <c r="C25" s="16" t="s">
        <v>642</v>
      </c>
      <c r="D25" s="14">
        <f>VLOOKUP(C25,Master!$E$2:$K$952,7,0)</f>
        <v>69</v>
      </c>
    </row>
    <row r="26" spans="3:4" x14ac:dyDescent="0.2">
      <c r="C26" s="15" t="s">
        <v>643</v>
      </c>
      <c r="D26" s="14">
        <f>VLOOKUP(C26,Master!$E$2:$K$952,7,0)</f>
        <v>79</v>
      </c>
    </row>
    <row r="27" spans="3:4" x14ac:dyDescent="0.2">
      <c r="C27" s="16" t="s">
        <v>644</v>
      </c>
      <c r="D27" s="14">
        <f>VLOOKUP(C27,Master!$E$2:$K$952,7,0)</f>
        <v>69</v>
      </c>
    </row>
    <row r="28" spans="3:4" x14ac:dyDescent="0.2">
      <c r="C28" s="15" t="s">
        <v>645</v>
      </c>
      <c r="D28" s="14">
        <f>VLOOKUP(C28,Master!$E$2:$K$952,7,0)</f>
        <v>74</v>
      </c>
    </row>
    <row r="29" spans="3:4" x14ac:dyDescent="0.2">
      <c r="C29" s="16" t="s">
        <v>646</v>
      </c>
      <c r="D29" s="14">
        <f>VLOOKUP(C29,Master!$E$2:$K$952,7,0)</f>
        <v>79</v>
      </c>
    </row>
    <row r="30" spans="3:4" x14ac:dyDescent="0.2">
      <c r="C30" s="15" t="s">
        <v>647</v>
      </c>
      <c r="D30" s="14">
        <f>VLOOKUP(C30,Master!$E$2:$K$952,7,0)</f>
        <v>74</v>
      </c>
    </row>
    <row r="31" spans="3:4" x14ac:dyDescent="0.2">
      <c r="C31" s="16" t="s">
        <v>648</v>
      </c>
      <c r="D31" s="14">
        <f>VLOOKUP(C31,Master!$E$2:$K$952,7,0)</f>
        <v>74</v>
      </c>
    </row>
    <row r="32" spans="3:4" x14ac:dyDescent="0.2">
      <c r="C32" s="15" t="s">
        <v>649</v>
      </c>
      <c r="D32" s="14">
        <f>VLOOKUP(C32,Master!$E$2:$K$952,7,0)</f>
        <v>74</v>
      </c>
    </row>
    <row r="33" spans="3:4" x14ac:dyDescent="0.2">
      <c r="C33" s="16" t="s">
        <v>650</v>
      </c>
      <c r="D33" s="14">
        <f>VLOOKUP(C33,Master!$E$2:$K$952,7,0)</f>
        <v>69</v>
      </c>
    </row>
    <row r="34" spans="3:4" x14ac:dyDescent="0.2">
      <c r="C34" s="15" t="s">
        <v>651</v>
      </c>
      <c r="D34" s="14">
        <f>VLOOKUP(C34,Master!$E$2:$K$952,7,0)</f>
        <v>79</v>
      </c>
    </row>
    <row r="35" spans="3:4" x14ac:dyDescent="0.2">
      <c r="C35" s="16" t="s">
        <v>652</v>
      </c>
      <c r="D35" s="14">
        <f>VLOOKUP(C35,Master!$E$2:$K$952,7,0)</f>
        <v>74</v>
      </c>
    </row>
    <row r="36" spans="3:4" x14ac:dyDescent="0.2">
      <c r="C36" s="15" t="s">
        <v>653</v>
      </c>
      <c r="D36" s="14">
        <f>VLOOKUP(C36,Master!$E$2:$K$952,7,0)</f>
        <v>74</v>
      </c>
    </row>
    <row r="37" spans="3:4" x14ac:dyDescent="0.2">
      <c r="C37" s="16" t="s">
        <v>654</v>
      </c>
      <c r="D37" s="14">
        <f>VLOOKUP(C37,Master!$E$2:$K$952,7,0)</f>
        <v>74</v>
      </c>
    </row>
    <row r="38" spans="3:4" x14ac:dyDescent="0.2">
      <c r="C38" s="15" t="s">
        <v>655</v>
      </c>
      <c r="D38" s="14">
        <f>VLOOKUP(C38,Master!$E$2:$K$952,7,0)</f>
        <v>74</v>
      </c>
    </row>
    <row r="39" spans="3:4" x14ac:dyDescent="0.2">
      <c r="C39" s="16" t="s">
        <v>656</v>
      </c>
      <c r="D39" s="14">
        <f>VLOOKUP(C39,Master!$E$2:$K$952,7,0)</f>
        <v>74</v>
      </c>
    </row>
    <row r="40" spans="3:4" x14ac:dyDescent="0.2">
      <c r="C40" s="15" t="s">
        <v>657</v>
      </c>
      <c r="D40" s="14">
        <f>VLOOKUP(C40,Master!$E$2:$K$952,7,0)</f>
        <v>79</v>
      </c>
    </row>
    <row r="41" spans="3:4" x14ac:dyDescent="0.2">
      <c r="C41" s="16" t="s">
        <v>658</v>
      </c>
      <c r="D41" s="14">
        <f>VLOOKUP(C41,Master!$E$2:$K$952,7,0)</f>
        <v>69</v>
      </c>
    </row>
    <row r="42" spans="3:4" x14ac:dyDescent="0.2">
      <c r="C42" s="15" t="s">
        <v>659</v>
      </c>
      <c r="D42" s="14">
        <f>VLOOKUP(C42,Master!$E$2:$K$952,7,0)</f>
        <v>69</v>
      </c>
    </row>
    <row r="43" spans="3:4" x14ac:dyDescent="0.2">
      <c r="C43" s="16" t="s">
        <v>660</v>
      </c>
      <c r="D43" s="14">
        <f>VLOOKUP(C43,Master!$E$2:$K$952,7,0)</f>
        <v>79</v>
      </c>
    </row>
    <row r="44" spans="3:4" x14ac:dyDescent="0.2">
      <c r="C44" s="15" t="s">
        <v>661</v>
      </c>
      <c r="D44" s="14">
        <f>VLOOKUP(C44,Master!$E$2:$K$952,7,0)</f>
        <v>79</v>
      </c>
    </row>
    <row r="45" spans="3:4" x14ac:dyDescent="0.2">
      <c r="C45" s="16" t="s">
        <v>662</v>
      </c>
      <c r="D45" s="14">
        <f>VLOOKUP(C45,Master!$E$2:$K$952,7,0)</f>
        <v>69</v>
      </c>
    </row>
    <row r="46" spans="3:4" x14ac:dyDescent="0.2">
      <c r="C46" s="15" t="s">
        <v>663</v>
      </c>
      <c r="D46" s="14">
        <f>VLOOKUP(C46,Master!$E$2:$K$952,7,0)</f>
        <v>69</v>
      </c>
    </row>
    <row r="47" spans="3:4" x14ac:dyDescent="0.2">
      <c r="C47" s="16" t="s">
        <v>664</v>
      </c>
      <c r="D47" s="14">
        <f>VLOOKUP(C47,Master!$E$2:$K$952,7,0)</f>
        <v>64</v>
      </c>
    </row>
    <row r="48" spans="3:4" x14ac:dyDescent="0.2">
      <c r="C48" s="15" t="s">
        <v>665</v>
      </c>
      <c r="D48" s="14">
        <f>VLOOKUP(C48,Master!$E$2:$K$952,7,0)</f>
        <v>74</v>
      </c>
    </row>
    <row r="49" spans="3:4" x14ac:dyDescent="0.2">
      <c r="C49" s="16" t="s">
        <v>666</v>
      </c>
      <c r="D49" s="14">
        <f>VLOOKUP(C49,Master!$E$2:$K$952,7,0)</f>
        <v>79</v>
      </c>
    </row>
    <row r="50" spans="3:4" x14ac:dyDescent="0.2">
      <c r="C50" s="15" t="s">
        <v>667</v>
      </c>
      <c r="D50" s="14">
        <f>VLOOKUP(C50,Master!$E$2:$K$952,7,0)</f>
        <v>69</v>
      </c>
    </row>
    <row r="51" spans="3:4" x14ac:dyDescent="0.2">
      <c r="C51" s="16" t="s">
        <v>668</v>
      </c>
      <c r="D51" s="14">
        <f>VLOOKUP(C51,Master!$E$2:$K$952,7,0)</f>
        <v>74</v>
      </c>
    </row>
    <row r="52" spans="3:4" x14ac:dyDescent="0.2">
      <c r="C52" s="15" t="s">
        <v>669</v>
      </c>
      <c r="D52" s="14">
        <f>VLOOKUP(C52,Master!$E$2:$K$952,7,0)</f>
        <v>69</v>
      </c>
    </row>
    <row r="53" spans="3:4" x14ac:dyDescent="0.2">
      <c r="C53" s="16" t="s">
        <v>670</v>
      </c>
      <c r="D53" s="14">
        <f>VLOOKUP(C53,Master!$E$2:$K$952,7,0)</f>
        <v>79</v>
      </c>
    </row>
    <row r="54" spans="3:4" x14ac:dyDescent="0.2">
      <c r="C54" s="15" t="s">
        <v>671</v>
      </c>
      <c r="D54" s="14">
        <f>VLOOKUP(C54,Master!$E$2:$K$952,7,0)</f>
        <v>69</v>
      </c>
    </row>
    <row r="55" spans="3:4" x14ac:dyDescent="0.2">
      <c r="C55" s="16" t="s">
        <v>672</v>
      </c>
      <c r="D55" s="14">
        <f>VLOOKUP(C55,Master!$E$2:$K$952,7,0)</f>
        <v>79</v>
      </c>
    </row>
    <row r="56" spans="3:4" x14ac:dyDescent="0.2">
      <c r="C56" s="15" t="s">
        <v>673</v>
      </c>
      <c r="D56" s="14">
        <f>VLOOKUP(C56,Master!$E$2:$K$952,7,0)</f>
        <v>79</v>
      </c>
    </row>
    <row r="57" spans="3:4" x14ac:dyDescent="0.2">
      <c r="C57" s="16" t="s">
        <v>674</v>
      </c>
      <c r="D57" s="14">
        <f>VLOOKUP(C57,Master!$E$2:$K$952,7,0)</f>
        <v>79</v>
      </c>
    </row>
    <row r="58" spans="3:4" x14ac:dyDescent="0.2">
      <c r="C58" s="15" t="s">
        <v>675</v>
      </c>
      <c r="D58" s="14">
        <f>VLOOKUP(C58,Master!$E$2:$K$952,7,0)</f>
        <v>79</v>
      </c>
    </row>
    <row r="59" spans="3:4" x14ac:dyDescent="0.2">
      <c r="C59" s="16" t="s">
        <v>676</v>
      </c>
      <c r="D59" s="14">
        <f>VLOOKUP(C59,Master!$E$2:$K$952,7,0)</f>
        <v>69</v>
      </c>
    </row>
    <row r="60" spans="3:4" x14ac:dyDescent="0.2">
      <c r="C60" s="15" t="s">
        <v>677</v>
      </c>
      <c r="D60" s="14">
        <f>VLOOKUP(C60,Master!$E$2:$K$952,7,0)</f>
        <v>69</v>
      </c>
    </row>
    <row r="61" spans="3:4" x14ac:dyDescent="0.2">
      <c r="C61" s="16" t="s">
        <v>678</v>
      </c>
      <c r="D61" s="14">
        <f>VLOOKUP(C61,Master!$E$2:$K$952,7,0)</f>
        <v>69</v>
      </c>
    </row>
    <row r="62" spans="3:4" x14ac:dyDescent="0.2">
      <c r="C62" s="15" t="s">
        <v>679</v>
      </c>
      <c r="D62" s="14">
        <f>VLOOKUP(C62,Master!$E$2:$K$952,7,0)</f>
        <v>69</v>
      </c>
    </row>
    <row r="63" spans="3:4" x14ac:dyDescent="0.2">
      <c r="C63" s="16" t="s">
        <v>680</v>
      </c>
      <c r="D63" s="14">
        <f>VLOOKUP(C63,Master!$E$2:$K$952,7,0)</f>
        <v>79</v>
      </c>
    </row>
    <row r="64" spans="3:4" x14ac:dyDescent="0.2">
      <c r="C64" s="15" t="s">
        <v>681</v>
      </c>
      <c r="D64" s="14">
        <f>VLOOKUP(C64,Master!$E$2:$K$952,7,0)</f>
        <v>64</v>
      </c>
    </row>
    <row r="65" spans="3:4" x14ac:dyDescent="0.2">
      <c r="C65" s="16" t="s">
        <v>682</v>
      </c>
      <c r="D65" s="14">
        <f>VLOOKUP(C65,Master!$E$2:$K$952,7,0)</f>
        <v>64</v>
      </c>
    </row>
    <row r="66" spans="3:4" x14ac:dyDescent="0.2">
      <c r="C66" s="15" t="s">
        <v>683</v>
      </c>
      <c r="D66" s="14">
        <f>VLOOKUP(C66,Master!$E$2:$K$952,7,0)</f>
        <v>69</v>
      </c>
    </row>
    <row r="67" spans="3:4" x14ac:dyDescent="0.2">
      <c r="C67" s="16" t="s">
        <v>684</v>
      </c>
      <c r="D67" s="14">
        <f>VLOOKUP(C67,Master!$E$2:$K$952,7,0)</f>
        <v>64</v>
      </c>
    </row>
    <row r="68" spans="3:4" x14ac:dyDescent="0.2">
      <c r="C68" s="15" t="s">
        <v>685</v>
      </c>
      <c r="D68" s="14">
        <f>VLOOKUP(C68,Master!$E$2:$K$952,7,0)</f>
        <v>74</v>
      </c>
    </row>
    <row r="69" spans="3:4" x14ac:dyDescent="0.2">
      <c r="C69" s="16" t="s">
        <v>686</v>
      </c>
      <c r="D69" s="14">
        <f>VLOOKUP(C69,Master!$E$2:$K$952,7,0)</f>
        <v>69</v>
      </c>
    </row>
    <row r="70" spans="3:4" x14ac:dyDescent="0.2">
      <c r="C70" s="15" t="s">
        <v>687</v>
      </c>
      <c r="D70" s="14">
        <f>VLOOKUP(C70,Master!$E$2:$K$952,7,0)</f>
        <v>69</v>
      </c>
    </row>
    <row r="71" spans="3:4" x14ac:dyDescent="0.2">
      <c r="C71" s="16" t="s">
        <v>688</v>
      </c>
      <c r="D71" s="14">
        <f>VLOOKUP(C71,Master!$E$2:$K$952,7,0)</f>
        <v>64</v>
      </c>
    </row>
    <row r="72" spans="3:4" x14ac:dyDescent="0.2">
      <c r="C72" s="15" t="s">
        <v>689</v>
      </c>
      <c r="D72" s="14">
        <f>VLOOKUP(C72,Master!$E$2:$K$952,7,0)</f>
        <v>69</v>
      </c>
    </row>
    <row r="73" spans="3:4" x14ac:dyDescent="0.2">
      <c r="C73" s="16" t="s">
        <v>690</v>
      </c>
      <c r="D73" s="14">
        <f>VLOOKUP(C73,Master!$E$2:$K$952,7,0)</f>
        <v>59</v>
      </c>
    </row>
    <row r="74" spans="3:4" x14ac:dyDescent="0.2">
      <c r="C74" s="15" t="s">
        <v>691</v>
      </c>
      <c r="D74" s="14">
        <f>VLOOKUP(C74,Master!$E$2:$K$952,7,0)</f>
        <v>69</v>
      </c>
    </row>
    <row r="75" spans="3:4" x14ac:dyDescent="0.2">
      <c r="C75" s="16" t="s">
        <v>692</v>
      </c>
      <c r="D75" s="14">
        <f>VLOOKUP(C75,Master!$E$2:$K$952,7,0)</f>
        <v>69</v>
      </c>
    </row>
    <row r="76" spans="3:4" x14ac:dyDescent="0.2">
      <c r="C76" s="15" t="s">
        <v>693</v>
      </c>
      <c r="D76" s="14">
        <f>VLOOKUP(C76,Master!$E$2:$K$952,7,0)</f>
        <v>69</v>
      </c>
    </row>
    <row r="77" spans="3:4" x14ac:dyDescent="0.2">
      <c r="C77" s="16" t="s">
        <v>694</v>
      </c>
      <c r="D77" s="14">
        <f>VLOOKUP(C77,Master!$E$2:$K$952,7,0)</f>
        <v>69</v>
      </c>
    </row>
    <row r="78" spans="3:4" x14ac:dyDescent="0.2">
      <c r="C78" s="15" t="s">
        <v>695</v>
      </c>
      <c r="D78" s="14">
        <f>VLOOKUP(C78,Master!$E$2:$K$952,7,0)</f>
        <v>64</v>
      </c>
    </row>
    <row r="79" spans="3:4" x14ac:dyDescent="0.2">
      <c r="C79" s="16" t="s">
        <v>696</v>
      </c>
      <c r="D79" s="14">
        <f>VLOOKUP(C79,Master!$E$2:$K$952,7,0)</f>
        <v>64</v>
      </c>
    </row>
    <row r="80" spans="3:4" x14ac:dyDescent="0.2">
      <c r="C80" s="15" t="s">
        <v>697</v>
      </c>
      <c r="D80" s="14">
        <f>VLOOKUP(C80,Master!$E$2:$K$952,7,0)</f>
        <v>64</v>
      </c>
    </row>
    <row r="81" spans="3:4" x14ac:dyDescent="0.2">
      <c r="C81" s="16" t="s">
        <v>698</v>
      </c>
      <c r="D81" s="14">
        <f>VLOOKUP(C81,Master!$E$2:$K$952,7,0)</f>
        <v>69</v>
      </c>
    </row>
    <row r="82" spans="3:4" x14ac:dyDescent="0.2">
      <c r="C82" s="15" t="s">
        <v>699</v>
      </c>
      <c r="D82" s="14">
        <f>VLOOKUP(C82,Master!$E$2:$K$952,7,0)</f>
        <v>64</v>
      </c>
    </row>
    <row r="83" spans="3:4" x14ac:dyDescent="0.2">
      <c r="C83" s="16" t="s">
        <v>700</v>
      </c>
      <c r="D83" s="14">
        <f>VLOOKUP(C83,Master!$E$2:$K$952,7,0)</f>
        <v>69</v>
      </c>
    </row>
    <row r="84" spans="3:4" x14ac:dyDescent="0.2">
      <c r="C84" s="15" t="s">
        <v>701</v>
      </c>
      <c r="D84" s="14">
        <f>VLOOKUP(C84,Master!$E$2:$K$952,7,0)</f>
        <v>69</v>
      </c>
    </row>
    <row r="85" spans="3:4" x14ac:dyDescent="0.2">
      <c r="C85" s="16" t="s">
        <v>702</v>
      </c>
      <c r="D85" s="14">
        <f>VLOOKUP(C85,Master!$E$2:$K$952,7,0)</f>
        <v>64</v>
      </c>
    </row>
    <row r="86" spans="3:4" x14ac:dyDescent="0.2">
      <c r="C86" s="15" t="s">
        <v>703</v>
      </c>
      <c r="D86" s="14">
        <f>VLOOKUP(C86,Master!$E$2:$K$952,7,0)</f>
        <v>69</v>
      </c>
    </row>
    <row r="87" spans="3:4" x14ac:dyDescent="0.2">
      <c r="C87" s="16" t="s">
        <v>704</v>
      </c>
      <c r="D87" s="14">
        <f>VLOOKUP(C87,Master!$E$2:$K$952,7,0)</f>
        <v>69</v>
      </c>
    </row>
    <row r="88" spans="3:4" x14ac:dyDescent="0.2">
      <c r="C88" s="15" t="s">
        <v>705</v>
      </c>
      <c r="D88" s="14">
        <f>VLOOKUP(C88,Master!$E$2:$K$952,7,0)</f>
        <v>59</v>
      </c>
    </row>
    <row r="89" spans="3:4" x14ac:dyDescent="0.2">
      <c r="C89" s="16" t="s">
        <v>706</v>
      </c>
      <c r="D89" s="14">
        <f>VLOOKUP(C89,Master!$E$2:$K$952,7,0)</f>
        <v>74</v>
      </c>
    </row>
    <row r="90" spans="3:4" x14ac:dyDescent="0.2">
      <c r="C90" s="15" t="s">
        <v>707</v>
      </c>
      <c r="D90" s="14">
        <f>VLOOKUP(C90,Master!$E$2:$K$952,7,0)</f>
        <v>59</v>
      </c>
    </row>
    <row r="91" spans="3:4" x14ac:dyDescent="0.2">
      <c r="C91" s="16" t="s">
        <v>708</v>
      </c>
      <c r="D91" s="14">
        <f>VLOOKUP(C91,Master!$E$2:$K$952,7,0)</f>
        <v>79</v>
      </c>
    </row>
    <row r="92" spans="3:4" x14ac:dyDescent="0.2">
      <c r="C92" s="15" t="s">
        <v>709</v>
      </c>
      <c r="D92" s="14">
        <f>VLOOKUP(C92,Master!$E$2:$K$952,7,0)</f>
        <v>64</v>
      </c>
    </row>
    <row r="93" spans="3:4" x14ac:dyDescent="0.2">
      <c r="C93" s="16" t="s">
        <v>710</v>
      </c>
      <c r="D93" s="14">
        <f>VLOOKUP(C93,Master!$E$2:$K$952,7,0)</f>
        <v>69</v>
      </c>
    </row>
    <row r="94" spans="3:4" x14ac:dyDescent="0.2">
      <c r="C94" s="15" t="s">
        <v>711</v>
      </c>
      <c r="D94" s="14">
        <f>VLOOKUP(C94,Master!$E$2:$K$952,7,0)</f>
        <v>69</v>
      </c>
    </row>
    <row r="95" spans="3:4" x14ac:dyDescent="0.2">
      <c r="C95" s="16" t="s">
        <v>712</v>
      </c>
      <c r="D95" s="14">
        <f>VLOOKUP(C95,Master!$E$2:$K$952,7,0)</f>
        <v>64</v>
      </c>
    </row>
    <row r="96" spans="3:4" x14ac:dyDescent="0.2">
      <c r="C96" s="15" t="s">
        <v>713</v>
      </c>
      <c r="D96" s="14">
        <f>VLOOKUP(C96,Master!$E$2:$K$952,7,0)</f>
        <v>74</v>
      </c>
    </row>
    <row r="97" spans="3:4" x14ac:dyDescent="0.2">
      <c r="C97" s="16" t="s">
        <v>714</v>
      </c>
      <c r="D97" s="14">
        <f>VLOOKUP(C97,Master!$E$2:$K$952,7,0)</f>
        <v>64</v>
      </c>
    </row>
    <row r="98" spans="3:4" x14ac:dyDescent="0.2">
      <c r="C98" s="15" t="s">
        <v>715</v>
      </c>
      <c r="D98" s="14">
        <f>VLOOKUP(C98,Master!$E$2:$K$952,7,0)</f>
        <v>74</v>
      </c>
    </row>
    <row r="99" spans="3:4" x14ac:dyDescent="0.2">
      <c r="C99" s="16" t="s">
        <v>716</v>
      </c>
      <c r="D99" s="14">
        <f>VLOOKUP(C99,Master!$E$2:$K$952,7,0)</f>
        <v>64</v>
      </c>
    </row>
    <row r="100" spans="3:4" x14ac:dyDescent="0.2">
      <c r="C100" s="15" t="s">
        <v>717</v>
      </c>
      <c r="D100" s="14">
        <f>VLOOKUP(C100,Master!$E$2:$K$952,7,0)</f>
        <v>79</v>
      </c>
    </row>
    <row r="101" spans="3:4" x14ac:dyDescent="0.2">
      <c r="C101" s="16" t="s">
        <v>718</v>
      </c>
      <c r="D101" s="14">
        <f>VLOOKUP(C101,Master!$E$2:$K$952,7,0)</f>
        <v>64</v>
      </c>
    </row>
    <row r="102" spans="3:4" x14ac:dyDescent="0.2">
      <c r="C102" s="15" t="s">
        <v>719</v>
      </c>
      <c r="D102" s="14">
        <f>VLOOKUP(C102,Master!$E$2:$K$952,7,0)</f>
        <v>64</v>
      </c>
    </row>
    <row r="103" spans="3:4" x14ac:dyDescent="0.2">
      <c r="C103" s="16" t="s">
        <v>720</v>
      </c>
      <c r="D103" s="14">
        <f>VLOOKUP(C103,Master!$E$2:$K$952,7,0)</f>
        <v>64</v>
      </c>
    </row>
    <row r="104" spans="3:4" x14ac:dyDescent="0.2">
      <c r="C104" s="15" t="s">
        <v>721</v>
      </c>
      <c r="D104" s="14">
        <f>VLOOKUP(C104,Master!$E$2:$K$952,7,0)</f>
        <v>64</v>
      </c>
    </row>
    <row r="105" spans="3:4" x14ac:dyDescent="0.2">
      <c r="C105" s="16" t="s">
        <v>722</v>
      </c>
      <c r="D105" s="14">
        <f>VLOOKUP(C105,Master!$E$2:$K$952,7,0)</f>
        <v>69</v>
      </c>
    </row>
    <row r="106" spans="3:4" x14ac:dyDescent="0.2">
      <c r="C106" s="15" t="s">
        <v>723</v>
      </c>
      <c r="D106" s="14">
        <f>VLOOKUP(C106,Master!$E$2:$K$952,7,0)</f>
        <v>64</v>
      </c>
    </row>
    <row r="107" spans="3:4" x14ac:dyDescent="0.2">
      <c r="C107" s="16" t="s">
        <v>724</v>
      </c>
      <c r="D107" s="14">
        <f>VLOOKUP(C107,Master!$E$2:$K$952,7,0)</f>
        <v>64</v>
      </c>
    </row>
    <row r="108" spans="3:4" x14ac:dyDescent="0.2">
      <c r="C108" s="15" t="s">
        <v>725</v>
      </c>
      <c r="D108" s="14">
        <f>VLOOKUP(C108,Master!$E$2:$K$952,7,0)</f>
        <v>64</v>
      </c>
    </row>
    <row r="109" spans="3:4" x14ac:dyDescent="0.2">
      <c r="C109" s="16" t="s">
        <v>726</v>
      </c>
      <c r="D109" s="14">
        <f>VLOOKUP(C109,Master!$E$2:$K$952,7,0)</f>
        <v>74</v>
      </c>
    </row>
    <row r="110" spans="3:4" x14ac:dyDescent="0.2">
      <c r="C110" s="15" t="s">
        <v>727</v>
      </c>
      <c r="D110" s="14">
        <f>VLOOKUP(C110,Master!$E$2:$K$952,7,0)</f>
        <v>64</v>
      </c>
    </row>
    <row r="111" spans="3:4" x14ac:dyDescent="0.2">
      <c r="C111" s="16" t="s">
        <v>728</v>
      </c>
      <c r="D111" s="14">
        <f>VLOOKUP(C111,Master!$E$2:$K$952,7,0)</f>
        <v>64</v>
      </c>
    </row>
    <row r="112" spans="3:4" x14ac:dyDescent="0.2">
      <c r="C112" s="15" t="s">
        <v>729</v>
      </c>
      <c r="D112" s="14">
        <f>VLOOKUP(C112,Master!$E$2:$K$952,7,0)</f>
        <v>64</v>
      </c>
    </row>
    <row r="113" spans="3:4" x14ac:dyDescent="0.2">
      <c r="C113" s="16" t="s">
        <v>730</v>
      </c>
      <c r="D113" s="14">
        <f>VLOOKUP(C113,Master!$E$2:$K$952,7,0)</f>
        <v>74</v>
      </c>
    </row>
    <row r="114" spans="3:4" x14ac:dyDescent="0.2">
      <c r="C114" s="15" t="s">
        <v>731</v>
      </c>
      <c r="D114" s="14">
        <f>VLOOKUP(C114,Master!$E$2:$K$952,7,0)</f>
        <v>64</v>
      </c>
    </row>
    <row r="115" spans="3:4" x14ac:dyDescent="0.2">
      <c r="C115" s="16" t="s">
        <v>732</v>
      </c>
      <c r="D115" s="14">
        <f>VLOOKUP(C115,Master!$E$2:$K$952,7,0)</f>
        <v>79</v>
      </c>
    </row>
    <row r="116" spans="3:4" x14ac:dyDescent="0.2">
      <c r="C116" s="15" t="s">
        <v>733</v>
      </c>
      <c r="D116" s="14">
        <f>VLOOKUP(C116,Master!$E$2:$K$952,7,0)</f>
        <v>69</v>
      </c>
    </row>
    <row r="117" spans="3:4" x14ac:dyDescent="0.2">
      <c r="C117" s="16" t="s">
        <v>734</v>
      </c>
      <c r="D117" s="14">
        <f>VLOOKUP(C117,Master!$E$2:$K$952,7,0)</f>
        <v>69</v>
      </c>
    </row>
    <row r="118" spans="3:4" x14ac:dyDescent="0.2">
      <c r="C118" s="15" t="s">
        <v>735</v>
      </c>
      <c r="D118" s="14">
        <f>VLOOKUP(C118,Master!$E$2:$K$952,7,0)</f>
        <v>69</v>
      </c>
    </row>
    <row r="119" spans="3:4" x14ac:dyDescent="0.2">
      <c r="C119" s="16" t="s">
        <v>736</v>
      </c>
      <c r="D119" s="14">
        <f>VLOOKUP(C119,Master!$E$2:$K$952,7,0)</f>
        <v>79</v>
      </c>
    </row>
    <row r="120" spans="3:4" x14ac:dyDescent="0.2">
      <c r="C120" s="15" t="s">
        <v>737</v>
      </c>
      <c r="D120" s="14">
        <f>VLOOKUP(C120,Master!$E$2:$K$952,7,0)</f>
        <v>79</v>
      </c>
    </row>
    <row r="121" spans="3:4" x14ac:dyDescent="0.2">
      <c r="C121" s="16" t="s">
        <v>738</v>
      </c>
      <c r="D121" s="14">
        <f>VLOOKUP(C121,Master!$E$2:$K$952,7,0)</f>
        <v>69</v>
      </c>
    </row>
    <row r="122" spans="3:4" x14ac:dyDescent="0.2">
      <c r="C122" s="15" t="s">
        <v>739</v>
      </c>
      <c r="D122" s="14">
        <f>VLOOKUP(C122,Master!$E$2:$K$952,7,0)</f>
        <v>64</v>
      </c>
    </row>
    <row r="123" spans="3:4" x14ac:dyDescent="0.2">
      <c r="C123" s="16" t="s">
        <v>740</v>
      </c>
      <c r="D123" s="14">
        <f>VLOOKUP(C123,Master!$E$2:$K$952,7,0)</f>
        <v>69</v>
      </c>
    </row>
    <row r="124" spans="3:4" x14ac:dyDescent="0.2">
      <c r="C124" s="15" t="s">
        <v>741</v>
      </c>
      <c r="D124" s="14">
        <f>VLOOKUP(C124,Master!$E$2:$K$952,7,0)</f>
        <v>69</v>
      </c>
    </row>
    <row r="125" spans="3:4" x14ac:dyDescent="0.2">
      <c r="C125" s="16" t="s">
        <v>742</v>
      </c>
      <c r="D125" s="14">
        <f>VLOOKUP(C125,Master!$E$2:$K$952,7,0)</f>
        <v>64</v>
      </c>
    </row>
    <row r="126" spans="3:4" x14ac:dyDescent="0.2">
      <c r="C126" s="15" t="s">
        <v>743</v>
      </c>
      <c r="D126" s="14">
        <f>VLOOKUP(C126,Master!$E$2:$K$952,7,0)</f>
        <v>69</v>
      </c>
    </row>
    <row r="127" spans="3:4" x14ac:dyDescent="0.2">
      <c r="C127" s="16" t="s">
        <v>744</v>
      </c>
      <c r="D127" s="14">
        <f>VLOOKUP(C127,Master!$E$2:$K$952,7,0)</f>
        <v>64</v>
      </c>
    </row>
    <row r="128" spans="3:4" x14ac:dyDescent="0.2">
      <c r="C128" s="15" t="s">
        <v>745</v>
      </c>
      <c r="D128" s="14">
        <f>VLOOKUP(C128,Master!$E$2:$K$952,7,0)</f>
        <v>69</v>
      </c>
    </row>
    <row r="129" spans="3:4" x14ac:dyDescent="0.2">
      <c r="C129" s="16" t="s">
        <v>746</v>
      </c>
      <c r="D129" s="14">
        <f>VLOOKUP(C129,Master!$E$2:$K$952,7,0)</f>
        <v>69</v>
      </c>
    </row>
    <row r="130" spans="3:4" x14ac:dyDescent="0.2">
      <c r="C130" s="15" t="s">
        <v>747</v>
      </c>
      <c r="D130" s="14">
        <f>VLOOKUP(C130,Master!$E$2:$K$952,7,0)</f>
        <v>64</v>
      </c>
    </row>
    <row r="131" spans="3:4" x14ac:dyDescent="0.2">
      <c r="C131" s="16" t="s">
        <v>748</v>
      </c>
      <c r="D131" s="14">
        <f>VLOOKUP(C131,Master!$E$2:$K$952,7,0)</f>
        <v>64</v>
      </c>
    </row>
    <row r="132" spans="3:4" x14ac:dyDescent="0.2">
      <c r="C132" s="15" t="s">
        <v>749</v>
      </c>
      <c r="D132" s="14">
        <f>VLOOKUP(C132,Master!$E$2:$K$952,7,0)</f>
        <v>69</v>
      </c>
    </row>
    <row r="133" spans="3:4" x14ac:dyDescent="0.2">
      <c r="C133" s="16" t="s">
        <v>750</v>
      </c>
      <c r="D133" s="14">
        <f>VLOOKUP(C133,Master!$E$2:$K$952,7,0)</f>
        <v>69</v>
      </c>
    </row>
    <row r="134" spans="3:4" x14ac:dyDescent="0.2">
      <c r="C134" s="15" t="s">
        <v>751</v>
      </c>
      <c r="D134" s="14">
        <f>VLOOKUP(C134,Master!$E$2:$K$952,7,0)</f>
        <v>74</v>
      </c>
    </row>
    <row r="135" spans="3:4" x14ac:dyDescent="0.2">
      <c r="C135" s="16" t="s">
        <v>752</v>
      </c>
      <c r="D135" s="14">
        <f>VLOOKUP(C135,Master!$E$2:$K$952,7,0)</f>
        <v>69</v>
      </c>
    </row>
    <row r="136" spans="3:4" x14ac:dyDescent="0.2">
      <c r="C136" s="15" t="s">
        <v>753</v>
      </c>
      <c r="D136" s="14">
        <f>VLOOKUP(C136,Master!$E$2:$K$952,7,0)</f>
        <v>64</v>
      </c>
    </row>
    <row r="137" spans="3:4" x14ac:dyDescent="0.2">
      <c r="C137" s="16" t="s">
        <v>754</v>
      </c>
      <c r="D137" s="14">
        <f>VLOOKUP(C137,Master!$E$2:$K$952,7,0)</f>
        <v>69</v>
      </c>
    </row>
    <row r="138" spans="3:4" x14ac:dyDescent="0.2">
      <c r="C138" s="15" t="s">
        <v>755</v>
      </c>
      <c r="D138" s="14">
        <f>VLOOKUP(C138,Master!$E$2:$K$952,7,0)</f>
        <v>64</v>
      </c>
    </row>
    <row r="139" spans="3:4" x14ac:dyDescent="0.2">
      <c r="C139" s="16" t="s">
        <v>756</v>
      </c>
      <c r="D139" s="14">
        <f>VLOOKUP(C139,Master!$E$2:$K$952,7,0)</f>
        <v>64</v>
      </c>
    </row>
    <row r="140" spans="3:4" x14ac:dyDescent="0.2">
      <c r="C140" s="15" t="s">
        <v>757</v>
      </c>
      <c r="D140" s="14">
        <f>VLOOKUP(C140,Master!$E$2:$K$952,7,0)</f>
        <v>64</v>
      </c>
    </row>
    <row r="141" spans="3:4" x14ac:dyDescent="0.2">
      <c r="C141" s="16" t="s">
        <v>758</v>
      </c>
      <c r="D141" s="14">
        <f>VLOOKUP(C141,Master!$E$2:$K$952,7,0)</f>
        <v>74</v>
      </c>
    </row>
    <row r="142" spans="3:4" x14ac:dyDescent="0.2">
      <c r="C142" s="15" t="s">
        <v>759</v>
      </c>
      <c r="D142" s="14">
        <f>VLOOKUP(C142,Master!$E$2:$K$952,7,0)</f>
        <v>59</v>
      </c>
    </row>
    <row r="143" spans="3:4" x14ac:dyDescent="0.2">
      <c r="C143" s="16" t="s">
        <v>760</v>
      </c>
      <c r="D143" s="14">
        <f>VLOOKUP(C143,Master!$E$2:$K$952,7,0)</f>
        <v>64</v>
      </c>
    </row>
    <row r="144" spans="3:4" x14ac:dyDescent="0.2">
      <c r="C144" s="15" t="s">
        <v>761</v>
      </c>
      <c r="D144" s="14">
        <f>VLOOKUP(C144,Master!$E$2:$K$952,7,0)</f>
        <v>64</v>
      </c>
    </row>
    <row r="145" spans="2:4" x14ac:dyDescent="0.2">
      <c r="C145" s="16" t="s">
        <v>762</v>
      </c>
      <c r="D145" s="14">
        <f>VLOOKUP(C145,Master!$E$2:$K$952,7,0)</f>
        <v>64</v>
      </c>
    </row>
    <row r="146" spans="2:4" x14ac:dyDescent="0.2">
      <c r="C146" s="15" t="s">
        <v>763</v>
      </c>
      <c r="D146" s="14">
        <f>VLOOKUP(C146,Master!$E$2:$K$952,7,0)</f>
        <v>64</v>
      </c>
    </row>
    <row r="147" spans="2:4" x14ac:dyDescent="0.2">
      <c r="C147" s="16" t="s">
        <v>764</v>
      </c>
      <c r="D147" s="14">
        <f>VLOOKUP(C147,Master!$E$2:$K$952,7,0)</f>
        <v>64</v>
      </c>
    </row>
    <row r="148" spans="2:4" x14ac:dyDescent="0.2">
      <c r="C148" s="15" t="s">
        <v>765</v>
      </c>
      <c r="D148" s="14">
        <f>VLOOKUP(C148,Master!$E$2:$K$952,7,0)</f>
        <v>79</v>
      </c>
    </row>
    <row r="149" spans="2:4" x14ac:dyDescent="0.2">
      <c r="C149" s="16" t="s">
        <v>766</v>
      </c>
      <c r="D149" s="14">
        <f>VLOOKUP(C149,Master!$E$2:$K$952,7,0)</f>
        <v>79</v>
      </c>
    </row>
    <row r="150" spans="2:4" x14ac:dyDescent="0.2">
      <c r="C150" s="15" t="s">
        <v>767</v>
      </c>
      <c r="D150" s="14">
        <f>VLOOKUP(C150,Master!$E$2:$K$952,7,0)</f>
        <v>64</v>
      </c>
    </row>
    <row r="151" spans="2:4" x14ac:dyDescent="0.2">
      <c r="C151" s="16" t="s">
        <v>768</v>
      </c>
      <c r="D151" s="14">
        <f>VLOOKUP(C151,Master!$E$2:$K$952,7,0)</f>
        <v>64</v>
      </c>
    </row>
    <row r="152" spans="2:4" x14ac:dyDescent="0.2">
      <c r="C152" s="15" t="s">
        <v>769</v>
      </c>
      <c r="D152" s="14">
        <f>VLOOKUP(C152,Master!$E$2:$K$952,7,0)</f>
        <v>64</v>
      </c>
    </row>
    <row r="153" spans="2:4" x14ac:dyDescent="0.2">
      <c r="C153" s="16" t="s">
        <v>770</v>
      </c>
      <c r="D153" s="14">
        <f>VLOOKUP(C153,Master!$E$2:$K$952,7,0)</f>
        <v>64</v>
      </c>
    </row>
    <row r="154" spans="2:4" x14ac:dyDescent="0.2">
      <c r="C154" s="15" t="s">
        <v>771</v>
      </c>
      <c r="D154" s="14">
        <f>VLOOKUP(C154,Master!$E$2:$K$952,7,0)</f>
        <v>59</v>
      </c>
    </row>
    <row r="155" spans="2:4" x14ac:dyDescent="0.2">
      <c r="B155" s="14" t="s">
        <v>8</v>
      </c>
      <c r="C155" s="16" t="s">
        <v>772</v>
      </c>
      <c r="D155" s="14">
        <f>VLOOKUP(C155,Master!$E$2:$K$952,7,0)</f>
        <v>64</v>
      </c>
    </row>
    <row r="156" spans="2:4" x14ac:dyDescent="0.2">
      <c r="B156" s="14" t="s">
        <v>8</v>
      </c>
      <c r="C156" s="15" t="s">
        <v>773</v>
      </c>
      <c r="D156" s="14">
        <f>VLOOKUP(C156,Master!$E$2:$K$952,7,0)</f>
        <v>79</v>
      </c>
    </row>
    <row r="157" spans="2:4" x14ac:dyDescent="0.2">
      <c r="B157" s="14" t="s">
        <v>8</v>
      </c>
      <c r="C157" s="16" t="s">
        <v>774</v>
      </c>
      <c r="D157" s="14">
        <f>VLOOKUP(C157,Master!$E$2:$K$952,7,0)</f>
        <v>64</v>
      </c>
    </row>
    <row r="158" spans="2:4" x14ac:dyDescent="0.2">
      <c r="B158" s="14" t="s">
        <v>8</v>
      </c>
      <c r="C158" s="15" t="s">
        <v>775</v>
      </c>
      <c r="D158" s="14">
        <f>VLOOKUP(C158,Master!$E$2:$K$952,7,0)</f>
        <v>64</v>
      </c>
    </row>
    <row r="159" spans="2:4" x14ac:dyDescent="0.2">
      <c r="B159" s="14" t="s">
        <v>8</v>
      </c>
      <c r="C159" s="16" t="s">
        <v>776</v>
      </c>
      <c r="D159" s="14">
        <f>VLOOKUP(C159,Master!$E$2:$K$952,7,0)</f>
        <v>69</v>
      </c>
    </row>
    <row r="160" spans="2:4" x14ac:dyDescent="0.2">
      <c r="B160" s="14" t="s">
        <v>8</v>
      </c>
      <c r="C160" s="15" t="s">
        <v>777</v>
      </c>
      <c r="D160" s="14">
        <f>VLOOKUP(C160,Master!$E$2:$K$952,7,0)</f>
        <v>64</v>
      </c>
    </row>
    <row r="161" spans="2:4" x14ac:dyDescent="0.2">
      <c r="B161" s="14" t="s">
        <v>8</v>
      </c>
      <c r="C161" s="16" t="s">
        <v>778</v>
      </c>
      <c r="D161" s="14">
        <f>VLOOKUP(C161,Master!$E$2:$K$952,7,0)</f>
        <v>64</v>
      </c>
    </row>
    <row r="162" spans="2:4" x14ac:dyDescent="0.2">
      <c r="B162" s="14" t="s">
        <v>8</v>
      </c>
      <c r="C162" s="15" t="s">
        <v>779</v>
      </c>
      <c r="D162" s="14">
        <f>VLOOKUP(C162,Master!$E$2:$K$952,7,0)</f>
        <v>74</v>
      </c>
    </row>
    <row r="163" spans="2:4" x14ac:dyDescent="0.2">
      <c r="B163" s="14" t="s">
        <v>8</v>
      </c>
      <c r="C163" s="16" t="s">
        <v>780</v>
      </c>
      <c r="D163" s="14">
        <f>VLOOKUP(C163,Master!$E$2:$K$952,7,0)</f>
        <v>69</v>
      </c>
    </row>
    <row r="164" spans="2:4" x14ac:dyDescent="0.2">
      <c r="B164" s="14" t="s">
        <v>8</v>
      </c>
      <c r="C164" s="15" t="s">
        <v>781</v>
      </c>
      <c r="D164" s="14">
        <f>VLOOKUP(C164,Master!$E$2:$K$952,7,0)</f>
        <v>64</v>
      </c>
    </row>
    <row r="165" spans="2:4" x14ac:dyDescent="0.2">
      <c r="B165" s="14" t="s">
        <v>8</v>
      </c>
      <c r="C165" s="16" t="s">
        <v>782</v>
      </c>
      <c r="D165" s="14">
        <f>VLOOKUP(C165,Master!$E$2:$K$952,7,0)</f>
        <v>64</v>
      </c>
    </row>
    <row r="166" spans="2:4" x14ac:dyDescent="0.2">
      <c r="B166" s="14" t="s">
        <v>8</v>
      </c>
      <c r="C166" s="15" t="s">
        <v>783</v>
      </c>
      <c r="D166" s="14">
        <f>VLOOKUP(C166,Master!$E$2:$K$952,7,0)</f>
        <v>64</v>
      </c>
    </row>
    <row r="167" spans="2:4" x14ac:dyDescent="0.2">
      <c r="B167" s="14" t="s">
        <v>8</v>
      </c>
      <c r="C167" s="16" t="s">
        <v>784</v>
      </c>
      <c r="D167" s="14">
        <f>VLOOKUP(C167,Master!$E$2:$K$952,7,0)</f>
        <v>74</v>
      </c>
    </row>
    <row r="168" spans="2:4" x14ac:dyDescent="0.2">
      <c r="B168" s="14" t="s">
        <v>8</v>
      </c>
      <c r="C168" s="15" t="s">
        <v>785</v>
      </c>
      <c r="D168" s="14">
        <f>VLOOKUP(C168,Master!$E$2:$K$952,7,0)</f>
        <v>64</v>
      </c>
    </row>
    <row r="169" spans="2:4" x14ac:dyDescent="0.2">
      <c r="B169" s="14" t="s">
        <v>8</v>
      </c>
      <c r="C169" s="16" t="s">
        <v>786</v>
      </c>
      <c r="D169" s="14">
        <f>VLOOKUP(C169,Master!$E$2:$K$952,7,0)</f>
        <v>59</v>
      </c>
    </row>
    <row r="170" spans="2:4" x14ac:dyDescent="0.2">
      <c r="B170" s="14" t="s">
        <v>8</v>
      </c>
      <c r="C170" s="15" t="s">
        <v>787</v>
      </c>
      <c r="D170" s="14">
        <f>VLOOKUP(C170,Master!$E$2:$K$952,7,0)</f>
        <v>64</v>
      </c>
    </row>
    <row r="171" spans="2:4" x14ac:dyDescent="0.2">
      <c r="B171" s="14" t="s">
        <v>8</v>
      </c>
      <c r="C171" s="16" t="s">
        <v>788</v>
      </c>
      <c r="D171" s="14">
        <f>VLOOKUP(C171,Master!$E$2:$K$952,7,0)</f>
        <v>64</v>
      </c>
    </row>
    <row r="172" spans="2:4" x14ac:dyDescent="0.2">
      <c r="B172" s="14" t="s">
        <v>8</v>
      </c>
      <c r="C172" s="15" t="s">
        <v>789</v>
      </c>
      <c r="D172" s="14">
        <f>VLOOKUP(C172,Master!$E$2:$K$952,7,0)</f>
        <v>69</v>
      </c>
    </row>
    <row r="173" spans="2:4" x14ac:dyDescent="0.2">
      <c r="B173" s="14" t="s">
        <v>8</v>
      </c>
      <c r="C173" s="16" t="s">
        <v>790</v>
      </c>
      <c r="D173" s="14">
        <f>VLOOKUP(C173,Master!$E$2:$K$952,7,0)</f>
        <v>59</v>
      </c>
    </row>
    <row r="174" spans="2:4" x14ac:dyDescent="0.2">
      <c r="B174" s="14" t="s">
        <v>8</v>
      </c>
      <c r="C174" s="15" t="s">
        <v>791</v>
      </c>
      <c r="D174" s="14">
        <f>VLOOKUP(C174,Master!$E$2:$K$952,7,0)</f>
        <v>64</v>
      </c>
    </row>
    <row r="175" spans="2:4" x14ac:dyDescent="0.2">
      <c r="B175" s="14" t="s">
        <v>8</v>
      </c>
      <c r="C175" s="16" t="s">
        <v>792</v>
      </c>
      <c r="D175" s="14">
        <f>VLOOKUP(C175,Master!$E$2:$K$952,7,0)</f>
        <v>59</v>
      </c>
    </row>
    <row r="176" spans="2:4" x14ac:dyDescent="0.2">
      <c r="B176" s="14" t="s">
        <v>8</v>
      </c>
      <c r="C176" s="15" t="s">
        <v>793</v>
      </c>
      <c r="D176" s="14">
        <f>VLOOKUP(C176,Master!$E$2:$K$952,7,0)</f>
        <v>64</v>
      </c>
    </row>
    <row r="177" spans="2:4" x14ac:dyDescent="0.2">
      <c r="B177" s="14" t="s">
        <v>8</v>
      </c>
      <c r="C177" s="16" t="s">
        <v>794</v>
      </c>
      <c r="D177" s="14">
        <f>VLOOKUP(C177,Master!$E$2:$K$952,7,0)</f>
        <v>64</v>
      </c>
    </row>
    <row r="178" spans="2:4" x14ac:dyDescent="0.2">
      <c r="B178" s="14" t="s">
        <v>8</v>
      </c>
      <c r="C178" s="15" t="s">
        <v>795</v>
      </c>
      <c r="D178" s="14">
        <f>VLOOKUP(C178,Master!$E$2:$K$952,7,0)</f>
        <v>69</v>
      </c>
    </row>
    <row r="179" spans="2:4" x14ac:dyDescent="0.2">
      <c r="B179" s="14" t="s">
        <v>8</v>
      </c>
      <c r="C179" s="16" t="s">
        <v>796</v>
      </c>
      <c r="D179" s="14">
        <f>VLOOKUP(C179,Master!$E$2:$K$952,7,0)</f>
        <v>69</v>
      </c>
    </row>
    <row r="180" spans="2:4" x14ac:dyDescent="0.2">
      <c r="B180" s="14" t="s">
        <v>8</v>
      </c>
      <c r="C180" s="15" t="s">
        <v>797</v>
      </c>
      <c r="D180" s="14">
        <f>VLOOKUP(C180,Master!$E$2:$K$952,7,0)</f>
        <v>69</v>
      </c>
    </row>
    <row r="181" spans="2:4" x14ac:dyDescent="0.2">
      <c r="B181" s="14" t="s">
        <v>8</v>
      </c>
      <c r="C181" s="16" t="s">
        <v>798</v>
      </c>
      <c r="D181" s="14">
        <f>VLOOKUP(C181,Master!$E$2:$K$952,7,0)</f>
        <v>69</v>
      </c>
    </row>
    <row r="182" spans="2:4" x14ac:dyDescent="0.2">
      <c r="B182" s="14" t="s">
        <v>8</v>
      </c>
      <c r="C182" s="15" t="s">
        <v>799</v>
      </c>
      <c r="D182" s="14">
        <f>VLOOKUP(C182,Master!$E$2:$K$952,7,0)</f>
        <v>69</v>
      </c>
    </row>
    <row r="183" spans="2:4" x14ac:dyDescent="0.2">
      <c r="B183" s="14" t="s">
        <v>8</v>
      </c>
      <c r="C183" s="16" t="s">
        <v>800</v>
      </c>
      <c r="D183" s="14">
        <f>VLOOKUP(C183,Master!$E$2:$K$952,7,0)</f>
        <v>69</v>
      </c>
    </row>
    <row r="184" spans="2:4" x14ac:dyDescent="0.2">
      <c r="B184" s="14" t="s">
        <v>8</v>
      </c>
      <c r="C184" s="15" t="s">
        <v>801</v>
      </c>
      <c r="D184" s="14">
        <f>VLOOKUP(C184,Master!$E$2:$K$952,7,0)</f>
        <v>69</v>
      </c>
    </row>
    <row r="185" spans="2:4" x14ac:dyDescent="0.2">
      <c r="B185" s="14" t="s">
        <v>8</v>
      </c>
      <c r="C185" s="16" t="s">
        <v>802</v>
      </c>
      <c r="D185" s="14">
        <f>VLOOKUP(C185,Master!$E$2:$K$952,7,0)</f>
        <v>64</v>
      </c>
    </row>
    <row r="186" spans="2:4" x14ac:dyDescent="0.2">
      <c r="B186" s="14" t="s">
        <v>8</v>
      </c>
      <c r="C186" s="15" t="s">
        <v>803</v>
      </c>
      <c r="D186" s="14">
        <f>VLOOKUP(C186,Master!$E$2:$K$952,7,0)</f>
        <v>69</v>
      </c>
    </row>
    <row r="187" spans="2:4" x14ac:dyDescent="0.2">
      <c r="B187" s="14" t="s">
        <v>8</v>
      </c>
      <c r="C187" s="16" t="s">
        <v>804</v>
      </c>
      <c r="D187" s="14">
        <f>VLOOKUP(C187,Master!$E$2:$K$952,7,0)</f>
        <v>69</v>
      </c>
    </row>
    <row r="188" spans="2:4" x14ac:dyDescent="0.2">
      <c r="B188" s="14" t="s">
        <v>8</v>
      </c>
      <c r="C188" s="15" t="s">
        <v>805</v>
      </c>
      <c r="D188" s="14">
        <f>VLOOKUP(C188,Master!$E$2:$K$952,7,0)</f>
        <v>69</v>
      </c>
    </row>
    <row r="189" spans="2:4" x14ac:dyDescent="0.2">
      <c r="B189" s="14" t="s">
        <v>8</v>
      </c>
      <c r="C189" s="16" t="s">
        <v>806</v>
      </c>
      <c r="D189" s="14">
        <f>VLOOKUP(C189,Master!$E$2:$K$952,7,0)</f>
        <v>64</v>
      </c>
    </row>
    <row r="190" spans="2:4" x14ac:dyDescent="0.2">
      <c r="B190" s="14" t="s">
        <v>8</v>
      </c>
      <c r="C190" s="15" t="s">
        <v>807</v>
      </c>
      <c r="D190" s="14">
        <f>VLOOKUP(C190,Master!$E$2:$K$952,7,0)</f>
        <v>69</v>
      </c>
    </row>
    <row r="191" spans="2:4" x14ac:dyDescent="0.2">
      <c r="B191" s="14" t="s">
        <v>8</v>
      </c>
      <c r="C191" s="16" t="s">
        <v>808</v>
      </c>
      <c r="D191" s="14">
        <f>VLOOKUP(C191,Master!$E$2:$K$952,7,0)</f>
        <v>64</v>
      </c>
    </row>
    <row r="192" spans="2:4" x14ac:dyDescent="0.2">
      <c r="B192" s="14" t="s">
        <v>8</v>
      </c>
      <c r="C192" s="15" t="s">
        <v>809</v>
      </c>
      <c r="D192" s="14">
        <f>VLOOKUP(C192,Master!$E$2:$K$952,7,0)</f>
        <v>69</v>
      </c>
    </row>
    <row r="193" spans="2:4" x14ac:dyDescent="0.2">
      <c r="B193" s="14" t="s">
        <v>8</v>
      </c>
      <c r="C193" s="16" t="s">
        <v>810</v>
      </c>
      <c r="D193" s="14">
        <f>VLOOKUP(C193,Master!$E$2:$K$952,7,0)</f>
        <v>69</v>
      </c>
    </row>
    <row r="194" spans="2:4" x14ac:dyDescent="0.2">
      <c r="B194" s="14" t="s">
        <v>8</v>
      </c>
      <c r="C194" s="15" t="s">
        <v>811</v>
      </c>
      <c r="D194" s="14">
        <f>VLOOKUP(C194,Master!$E$2:$K$952,7,0)</f>
        <v>69</v>
      </c>
    </row>
    <row r="195" spans="2:4" x14ac:dyDescent="0.2">
      <c r="B195" s="14" t="s">
        <v>8</v>
      </c>
      <c r="C195" s="16" t="s">
        <v>812</v>
      </c>
      <c r="D195" s="14">
        <f>VLOOKUP(C195,Master!$E$2:$K$952,7,0)</f>
        <v>64</v>
      </c>
    </row>
    <row r="196" spans="2:4" x14ac:dyDescent="0.2">
      <c r="B196" s="14" t="s">
        <v>8</v>
      </c>
      <c r="C196" s="15" t="s">
        <v>813</v>
      </c>
      <c r="D196" s="14">
        <f>VLOOKUP(C196,Master!$E$2:$K$952,7,0)</f>
        <v>69</v>
      </c>
    </row>
    <row r="197" spans="2:4" x14ac:dyDescent="0.2">
      <c r="B197" s="14" t="s">
        <v>8</v>
      </c>
      <c r="C197" s="16" t="s">
        <v>814</v>
      </c>
      <c r="D197" s="14">
        <f>VLOOKUP(C197,Master!$E$2:$K$952,7,0)</f>
        <v>74</v>
      </c>
    </row>
    <row r="198" spans="2:4" x14ac:dyDescent="0.2">
      <c r="B198" s="14" t="s">
        <v>8</v>
      </c>
      <c r="C198" s="15" t="s">
        <v>815</v>
      </c>
      <c r="D198" s="14">
        <f>VLOOKUP(C198,Master!$E$2:$K$952,7,0)</f>
        <v>69</v>
      </c>
    </row>
    <row r="199" spans="2:4" x14ac:dyDescent="0.2">
      <c r="B199" s="14" t="s">
        <v>8</v>
      </c>
      <c r="C199" s="16" t="s">
        <v>816</v>
      </c>
      <c r="D199" s="14">
        <f>VLOOKUP(C199,Master!$E$2:$K$952,7,0)</f>
        <v>74</v>
      </c>
    </row>
    <row r="200" spans="2:4" x14ac:dyDescent="0.2">
      <c r="B200" s="14" t="s">
        <v>8</v>
      </c>
      <c r="C200" s="15" t="s">
        <v>817</v>
      </c>
      <c r="D200" s="14">
        <f>VLOOKUP(C200,Master!$E$2:$K$952,7,0)</f>
        <v>69</v>
      </c>
    </row>
    <row r="201" spans="2:4" x14ac:dyDescent="0.2">
      <c r="B201" s="14" t="s">
        <v>8</v>
      </c>
      <c r="C201" s="16" t="s">
        <v>818</v>
      </c>
      <c r="D201" s="14">
        <f>VLOOKUP(C201,Master!$E$2:$K$952,7,0)</f>
        <v>79</v>
      </c>
    </row>
    <row r="202" spans="2:4" x14ac:dyDescent="0.2">
      <c r="B202" s="14" t="s">
        <v>8</v>
      </c>
      <c r="C202" s="15" t="s">
        <v>819</v>
      </c>
      <c r="D202" s="14">
        <f>VLOOKUP(C202,Master!$E$2:$K$952,7,0)</f>
        <v>79</v>
      </c>
    </row>
    <row r="203" spans="2:4" x14ac:dyDescent="0.2">
      <c r="B203" s="14" t="s">
        <v>8</v>
      </c>
      <c r="C203" s="16" t="s">
        <v>820</v>
      </c>
      <c r="D203" s="14">
        <f>VLOOKUP(C203,Master!$E$2:$K$952,7,0)</f>
        <v>69</v>
      </c>
    </row>
    <row r="204" spans="2:4" x14ac:dyDescent="0.2">
      <c r="B204" s="14" t="s">
        <v>8</v>
      </c>
      <c r="C204" s="15" t="s">
        <v>821</v>
      </c>
      <c r="D204" s="14">
        <f>VLOOKUP(C204,Master!$E$2:$K$952,7,0)</f>
        <v>69</v>
      </c>
    </row>
    <row r="205" spans="2:4" x14ac:dyDescent="0.2">
      <c r="B205" s="14" t="s">
        <v>8</v>
      </c>
      <c r="C205" s="16" t="s">
        <v>822</v>
      </c>
      <c r="D205" s="14">
        <f>VLOOKUP(C205,Master!$E$2:$K$952,7,0)</f>
        <v>69</v>
      </c>
    </row>
    <row r="206" spans="2:4" x14ac:dyDescent="0.2">
      <c r="B206" s="14" t="s">
        <v>8</v>
      </c>
      <c r="C206" s="15" t="s">
        <v>823</v>
      </c>
      <c r="D206" s="14">
        <f>VLOOKUP(C206,Master!$E$2:$K$952,7,0)</f>
        <v>69</v>
      </c>
    </row>
    <row r="207" spans="2:4" x14ac:dyDescent="0.2">
      <c r="B207" s="14" t="s">
        <v>8</v>
      </c>
      <c r="C207" s="16" t="s">
        <v>824</v>
      </c>
      <c r="D207" s="14">
        <f>VLOOKUP(C207,Master!$E$2:$K$952,7,0)</f>
        <v>69</v>
      </c>
    </row>
    <row r="208" spans="2:4" x14ac:dyDescent="0.2">
      <c r="B208" s="14" t="s">
        <v>8</v>
      </c>
      <c r="C208" s="15" t="s">
        <v>825</v>
      </c>
      <c r="D208" s="14">
        <f>VLOOKUP(C208,Master!$E$2:$K$952,7,0)</f>
        <v>64</v>
      </c>
    </row>
    <row r="209" spans="2:4" x14ac:dyDescent="0.2">
      <c r="B209" s="14" t="s">
        <v>8</v>
      </c>
      <c r="C209" s="16" t="s">
        <v>826</v>
      </c>
      <c r="D209" s="14">
        <f>VLOOKUP(C209,Master!$E$2:$K$952,7,0)</f>
        <v>64</v>
      </c>
    </row>
    <row r="210" spans="2:4" x14ac:dyDescent="0.2">
      <c r="B210" s="14" t="s">
        <v>8</v>
      </c>
      <c r="C210" s="15" t="s">
        <v>827</v>
      </c>
      <c r="D210" s="14">
        <f>VLOOKUP(C210,Master!$E$2:$K$952,7,0)</f>
        <v>74</v>
      </c>
    </row>
    <row r="211" spans="2:4" x14ac:dyDescent="0.2">
      <c r="B211" s="14" t="s">
        <v>8</v>
      </c>
      <c r="C211" s="16" t="s">
        <v>828</v>
      </c>
      <c r="D211" s="14">
        <f>VLOOKUP(C211,Master!$E$2:$K$952,7,0)</f>
        <v>64</v>
      </c>
    </row>
    <row r="212" spans="2:4" x14ac:dyDescent="0.2">
      <c r="B212" s="14" t="s">
        <v>8</v>
      </c>
      <c r="C212" s="15" t="s">
        <v>829</v>
      </c>
      <c r="D212" s="14">
        <f>VLOOKUP(C212,Master!$E$2:$K$952,7,0)</f>
        <v>64</v>
      </c>
    </row>
    <row r="213" spans="2:4" x14ac:dyDescent="0.2">
      <c r="B213" s="14" t="s">
        <v>8</v>
      </c>
      <c r="C213" s="16" t="s">
        <v>830</v>
      </c>
      <c r="D213" s="14">
        <f>VLOOKUP(C213,Master!$E$2:$K$952,7,0)</f>
        <v>64</v>
      </c>
    </row>
    <row r="214" spans="2:4" x14ac:dyDescent="0.2">
      <c r="B214" s="14" t="s">
        <v>8</v>
      </c>
      <c r="C214" s="15" t="s">
        <v>831</v>
      </c>
      <c r="D214" s="14">
        <f>VLOOKUP(C214,Master!$E$2:$K$952,7,0)</f>
        <v>74</v>
      </c>
    </row>
    <row r="215" spans="2:4" x14ac:dyDescent="0.2">
      <c r="B215" s="14" t="s">
        <v>8</v>
      </c>
      <c r="C215" s="16" t="s">
        <v>832</v>
      </c>
      <c r="D215" s="14">
        <f>VLOOKUP(C215,Master!$E$2:$K$952,7,0)</f>
        <v>69</v>
      </c>
    </row>
    <row r="216" spans="2:4" x14ac:dyDescent="0.2">
      <c r="B216" s="14" t="s">
        <v>8</v>
      </c>
      <c r="C216" s="15" t="s">
        <v>833</v>
      </c>
      <c r="D216" s="14">
        <f>VLOOKUP(C216,Master!$E$2:$K$952,7,0)</f>
        <v>64</v>
      </c>
    </row>
    <row r="217" spans="2:4" x14ac:dyDescent="0.2">
      <c r="B217" s="14" t="s">
        <v>8</v>
      </c>
      <c r="C217" s="16" t="s">
        <v>834</v>
      </c>
      <c r="D217" s="14">
        <f>VLOOKUP(C217,Master!$E$2:$K$952,7,0)</f>
        <v>64</v>
      </c>
    </row>
    <row r="218" spans="2:4" x14ac:dyDescent="0.2">
      <c r="B218" s="14" t="s">
        <v>8</v>
      </c>
      <c r="C218" s="15" t="s">
        <v>835</v>
      </c>
      <c r="D218" s="14">
        <f>VLOOKUP(C218,Master!$E$2:$K$952,7,0)</f>
        <v>59</v>
      </c>
    </row>
    <row r="219" spans="2:4" x14ac:dyDescent="0.2">
      <c r="B219" s="14" t="s">
        <v>8</v>
      </c>
      <c r="C219" s="16" t="s">
        <v>836</v>
      </c>
      <c r="D219" s="14">
        <f>VLOOKUP(C219,Master!$E$2:$K$952,7,0)</f>
        <v>59</v>
      </c>
    </row>
    <row r="220" spans="2:4" x14ac:dyDescent="0.2">
      <c r="B220" s="14" t="s">
        <v>8</v>
      </c>
      <c r="C220" s="15" t="s">
        <v>837</v>
      </c>
      <c r="D220" s="14">
        <f>VLOOKUP(C220,Master!$E$2:$K$952,7,0)</f>
        <v>64</v>
      </c>
    </row>
    <row r="221" spans="2:4" x14ac:dyDescent="0.2">
      <c r="B221" s="14" t="s">
        <v>8</v>
      </c>
      <c r="C221" s="16" t="s">
        <v>838</v>
      </c>
      <c r="D221" s="14">
        <f>VLOOKUP(C221,Master!$E$2:$K$952,7,0)</f>
        <v>64</v>
      </c>
    </row>
    <row r="222" spans="2:4" x14ac:dyDescent="0.2">
      <c r="B222" s="14" t="s">
        <v>8</v>
      </c>
      <c r="C222" s="15" t="s">
        <v>839</v>
      </c>
      <c r="D222" s="14">
        <f>VLOOKUP(C222,Master!$E$2:$K$952,7,0)</f>
        <v>64</v>
      </c>
    </row>
    <row r="223" spans="2:4" x14ac:dyDescent="0.2">
      <c r="B223" s="14" t="s">
        <v>8</v>
      </c>
      <c r="C223" s="16" t="s">
        <v>840</v>
      </c>
      <c r="D223" s="14">
        <f>VLOOKUP(C223,Master!$E$2:$K$952,7,0)</f>
        <v>64</v>
      </c>
    </row>
    <row r="224" spans="2:4" x14ac:dyDescent="0.2">
      <c r="B224" s="14" t="s">
        <v>8</v>
      </c>
      <c r="C224" s="15" t="s">
        <v>841</v>
      </c>
      <c r="D224" s="14">
        <f>VLOOKUP(C224,Master!$E$2:$K$952,7,0)</f>
        <v>64</v>
      </c>
    </row>
    <row r="225" spans="2:4" x14ac:dyDescent="0.2">
      <c r="B225" s="14" t="s">
        <v>8</v>
      </c>
      <c r="C225" s="16" t="s">
        <v>842</v>
      </c>
      <c r="D225" s="14">
        <f>VLOOKUP(C225,Master!$E$2:$K$952,7,0)</f>
        <v>64</v>
      </c>
    </row>
    <row r="226" spans="2:4" x14ac:dyDescent="0.2">
      <c r="B226" s="14" t="s">
        <v>8</v>
      </c>
      <c r="C226" s="15" t="s">
        <v>843</v>
      </c>
      <c r="D226" s="14">
        <f>VLOOKUP(C226,Master!$E$2:$K$952,7,0)</f>
        <v>69</v>
      </c>
    </row>
    <row r="227" spans="2:4" x14ac:dyDescent="0.2">
      <c r="B227" s="14" t="s">
        <v>8</v>
      </c>
      <c r="C227" s="16" t="s">
        <v>844</v>
      </c>
      <c r="D227" s="14">
        <f>VLOOKUP(C227,Master!$E$2:$K$952,7,0)</f>
        <v>74</v>
      </c>
    </row>
    <row r="228" spans="2:4" x14ac:dyDescent="0.2">
      <c r="B228" s="14" t="s">
        <v>8</v>
      </c>
      <c r="C228" s="15" t="s">
        <v>845</v>
      </c>
      <c r="D228" s="14">
        <f>VLOOKUP(C228,Master!$E$2:$K$952,7,0)</f>
        <v>69</v>
      </c>
    </row>
    <row r="229" spans="2:4" x14ac:dyDescent="0.2">
      <c r="B229" s="14" t="s">
        <v>8</v>
      </c>
      <c r="C229" s="16" t="s">
        <v>846</v>
      </c>
      <c r="D229" s="14">
        <f>VLOOKUP(C229,Master!$E$2:$K$952,7,0)</f>
        <v>64</v>
      </c>
    </row>
    <row r="230" spans="2:4" x14ac:dyDescent="0.2">
      <c r="B230" s="14" t="s">
        <v>8</v>
      </c>
      <c r="C230" s="15" t="s">
        <v>847</v>
      </c>
      <c r="D230" s="14">
        <f>VLOOKUP(C230,Master!$E$2:$K$952,7,0)</f>
        <v>64</v>
      </c>
    </row>
    <row r="231" spans="2:4" x14ac:dyDescent="0.2">
      <c r="B231" s="14" t="s">
        <v>8</v>
      </c>
      <c r="C231" s="16" t="s">
        <v>848</v>
      </c>
      <c r="D231" s="14">
        <f>VLOOKUP(C231,Master!$E$2:$K$952,7,0)</f>
        <v>64</v>
      </c>
    </row>
    <row r="232" spans="2:4" x14ac:dyDescent="0.2">
      <c r="B232" s="14" t="s">
        <v>8</v>
      </c>
      <c r="C232" s="15" t="s">
        <v>849</v>
      </c>
      <c r="D232" s="14">
        <f>VLOOKUP(C232,Master!$E$2:$K$952,7,0)</f>
        <v>64</v>
      </c>
    </row>
    <row r="233" spans="2:4" x14ac:dyDescent="0.2">
      <c r="B233" s="14" t="s">
        <v>8</v>
      </c>
      <c r="C233" s="16" t="s">
        <v>850</v>
      </c>
      <c r="D233" s="14">
        <f>VLOOKUP(C233,Master!$E$2:$K$952,7,0)</f>
        <v>64</v>
      </c>
    </row>
    <row r="234" spans="2:4" x14ac:dyDescent="0.2">
      <c r="B234" s="14" t="s">
        <v>8</v>
      </c>
      <c r="C234" s="15" t="s">
        <v>851</v>
      </c>
      <c r="D234" s="14">
        <f>VLOOKUP(C234,Master!$E$2:$K$952,7,0)</f>
        <v>74</v>
      </c>
    </row>
    <row r="235" spans="2:4" x14ac:dyDescent="0.2">
      <c r="B235" s="14" t="s">
        <v>8</v>
      </c>
      <c r="C235" s="16" t="s">
        <v>852</v>
      </c>
      <c r="D235" s="14">
        <f>VLOOKUP(C235,Master!$E$2:$K$952,7,0)</f>
        <v>59</v>
      </c>
    </row>
    <row r="236" spans="2:4" x14ac:dyDescent="0.2">
      <c r="B236" s="14" t="s">
        <v>8</v>
      </c>
      <c r="C236" s="15" t="s">
        <v>853</v>
      </c>
      <c r="D236" s="14">
        <f>VLOOKUP(C236,Master!$E$2:$K$952,7,0)</f>
        <v>64</v>
      </c>
    </row>
    <row r="237" spans="2:4" x14ac:dyDescent="0.2">
      <c r="B237" s="14" t="s">
        <v>8</v>
      </c>
      <c r="C237" s="16" t="s">
        <v>854</v>
      </c>
      <c r="D237" s="14">
        <f>VLOOKUP(C237,Master!$E$2:$K$952,7,0)</f>
        <v>69</v>
      </c>
    </row>
    <row r="238" spans="2:4" x14ac:dyDescent="0.2">
      <c r="B238" s="14" t="s">
        <v>8</v>
      </c>
      <c r="C238" s="15" t="s">
        <v>855</v>
      </c>
      <c r="D238" s="14">
        <f>VLOOKUP(C238,Master!$E$2:$K$952,7,0)</f>
        <v>79</v>
      </c>
    </row>
    <row r="239" spans="2:4" x14ac:dyDescent="0.2">
      <c r="B239" s="14" t="s">
        <v>8</v>
      </c>
      <c r="C239" s="16" t="s">
        <v>856</v>
      </c>
      <c r="D239" s="14">
        <f>VLOOKUP(C239,Master!$E$2:$K$952,7,0)</f>
        <v>64</v>
      </c>
    </row>
    <row r="240" spans="2:4" x14ac:dyDescent="0.2">
      <c r="B240" s="14" t="s">
        <v>8</v>
      </c>
      <c r="C240" s="15" t="s">
        <v>857</v>
      </c>
      <c r="D240" s="14">
        <f>VLOOKUP(C240,Master!$E$2:$K$952,7,0)</f>
        <v>59</v>
      </c>
    </row>
    <row r="241" spans="2:4" x14ac:dyDescent="0.2">
      <c r="B241" s="14" t="s">
        <v>8</v>
      </c>
      <c r="C241" s="16" t="s">
        <v>858</v>
      </c>
      <c r="D241" s="14">
        <f>VLOOKUP(C241,Master!$E$2:$K$952,7,0)</f>
        <v>69</v>
      </c>
    </row>
    <row r="242" spans="2:4" x14ac:dyDescent="0.2">
      <c r="B242" s="14" t="s">
        <v>8</v>
      </c>
      <c r="C242" s="15" t="s">
        <v>859</v>
      </c>
      <c r="D242" s="14">
        <f>VLOOKUP(C242,Master!$E$2:$K$952,7,0)</f>
        <v>69</v>
      </c>
    </row>
    <row r="243" spans="2:4" x14ac:dyDescent="0.2">
      <c r="B243" s="14" t="s">
        <v>8</v>
      </c>
      <c r="C243" s="16" t="s">
        <v>860</v>
      </c>
      <c r="D243" s="14">
        <f>VLOOKUP(C243,Master!$E$2:$K$952,7,0)</f>
        <v>64</v>
      </c>
    </row>
    <row r="244" spans="2:4" x14ac:dyDescent="0.2">
      <c r="B244" s="14" t="s">
        <v>8</v>
      </c>
      <c r="C244" s="15" t="s">
        <v>861</v>
      </c>
      <c r="D244" s="14">
        <f>VLOOKUP(C244,Master!$E$2:$K$952,7,0)</f>
        <v>64</v>
      </c>
    </row>
    <row r="245" spans="2:4" x14ac:dyDescent="0.2">
      <c r="B245" s="14" t="s">
        <v>8</v>
      </c>
      <c r="C245" s="16" t="s">
        <v>862</v>
      </c>
      <c r="D245" s="14">
        <f>VLOOKUP(C245,Master!$E$2:$K$952,7,0)</f>
        <v>79</v>
      </c>
    </row>
    <row r="246" spans="2:4" x14ac:dyDescent="0.2">
      <c r="B246" s="14" t="s">
        <v>8</v>
      </c>
      <c r="C246" s="15" t="s">
        <v>863</v>
      </c>
      <c r="D246" s="14">
        <f>VLOOKUP(C246,Master!$E$2:$K$952,7,0)</f>
        <v>64</v>
      </c>
    </row>
    <row r="247" spans="2:4" x14ac:dyDescent="0.2">
      <c r="B247" s="14" t="s">
        <v>8</v>
      </c>
      <c r="C247" s="16" t="s">
        <v>864</v>
      </c>
      <c r="D247" s="14">
        <f>VLOOKUP(C247,Master!$E$2:$K$952,7,0)</f>
        <v>69</v>
      </c>
    </row>
    <row r="248" spans="2:4" x14ac:dyDescent="0.2">
      <c r="B248" s="14" t="s">
        <v>8</v>
      </c>
      <c r="C248" s="15" t="s">
        <v>865</v>
      </c>
      <c r="D248" s="14">
        <f>VLOOKUP(C248,Master!$E$2:$K$952,7,0)</f>
        <v>69</v>
      </c>
    </row>
    <row r="249" spans="2:4" x14ac:dyDescent="0.2">
      <c r="B249" s="14" t="s">
        <v>8</v>
      </c>
      <c r="C249" s="16" t="s">
        <v>866</v>
      </c>
      <c r="D249" s="14">
        <f>VLOOKUP(C249,Master!$E$2:$K$952,7,0)</f>
        <v>74</v>
      </c>
    </row>
    <row r="250" spans="2:4" x14ac:dyDescent="0.2">
      <c r="B250" s="14" t="s">
        <v>8</v>
      </c>
      <c r="C250" s="15" t="s">
        <v>867</v>
      </c>
      <c r="D250" s="14">
        <f>VLOOKUP(C250,Master!$E$2:$K$952,7,0)</f>
        <v>64</v>
      </c>
    </row>
    <row r="251" spans="2:4" x14ac:dyDescent="0.2">
      <c r="B251" s="14" t="s">
        <v>8</v>
      </c>
      <c r="C251" s="16" t="s">
        <v>868</v>
      </c>
      <c r="D251" s="14">
        <f>VLOOKUP(C251,Master!$E$2:$K$952,7,0)</f>
        <v>64</v>
      </c>
    </row>
    <row r="252" spans="2:4" x14ac:dyDescent="0.2">
      <c r="B252" s="14" t="s">
        <v>8</v>
      </c>
      <c r="C252" s="15" t="s">
        <v>869</v>
      </c>
      <c r="D252" s="14">
        <f>VLOOKUP(C252,Master!$E$2:$K$952,7,0)</f>
        <v>69</v>
      </c>
    </row>
    <row r="253" spans="2:4" x14ac:dyDescent="0.2">
      <c r="B253" s="14" t="s">
        <v>8</v>
      </c>
      <c r="C253" s="16" t="s">
        <v>870</v>
      </c>
      <c r="D253" s="14">
        <f>VLOOKUP(C253,Master!$E$2:$K$952,7,0)</f>
        <v>64</v>
      </c>
    </row>
    <row r="254" spans="2:4" x14ac:dyDescent="0.2">
      <c r="B254" s="14" t="s">
        <v>8</v>
      </c>
      <c r="C254" s="15" t="s">
        <v>871</v>
      </c>
      <c r="D254" s="14">
        <f>VLOOKUP(C254,Master!$E$2:$K$952,7,0)</f>
        <v>64</v>
      </c>
    </row>
    <row r="255" spans="2:4" x14ac:dyDescent="0.2">
      <c r="B255" s="14" t="s">
        <v>8</v>
      </c>
      <c r="C255" s="16" t="s">
        <v>872</v>
      </c>
      <c r="D255" s="14">
        <f>VLOOKUP(C255,Master!$E$2:$K$952,7,0)</f>
        <v>69</v>
      </c>
    </row>
    <row r="256" spans="2:4" x14ac:dyDescent="0.2">
      <c r="B256" s="14" t="s">
        <v>8</v>
      </c>
      <c r="C256" s="15" t="s">
        <v>873</v>
      </c>
      <c r="D256" s="14">
        <f>VLOOKUP(C256,Master!$E$2:$K$952,7,0)</f>
        <v>79</v>
      </c>
    </row>
    <row r="257" spans="2:4" x14ac:dyDescent="0.2">
      <c r="B257" s="14" t="s">
        <v>8</v>
      </c>
      <c r="C257" s="16" t="s">
        <v>874</v>
      </c>
      <c r="D257" s="14">
        <f>VLOOKUP(C257,Master!$E$2:$K$952,7,0)</f>
        <v>64</v>
      </c>
    </row>
    <row r="258" spans="2:4" x14ac:dyDescent="0.2">
      <c r="B258" s="14" t="s">
        <v>8</v>
      </c>
      <c r="C258" s="15" t="s">
        <v>875</v>
      </c>
      <c r="D258" s="14">
        <f>VLOOKUP(C258,Master!$E$2:$K$952,7,0)</f>
        <v>64</v>
      </c>
    </row>
    <row r="259" spans="2:4" x14ac:dyDescent="0.2">
      <c r="B259" s="14" t="s">
        <v>8</v>
      </c>
      <c r="C259" s="16" t="s">
        <v>876</v>
      </c>
      <c r="D259" s="14">
        <f>VLOOKUP(C259,Master!$E$2:$K$952,7,0)</f>
        <v>64</v>
      </c>
    </row>
    <row r="260" spans="2:4" x14ac:dyDescent="0.2">
      <c r="B260" s="14" t="s">
        <v>8</v>
      </c>
      <c r="C260" s="15" t="s">
        <v>877</v>
      </c>
      <c r="D260" s="14">
        <f>VLOOKUP(C260,Master!$E$2:$K$952,7,0)</f>
        <v>69</v>
      </c>
    </row>
    <row r="261" spans="2:4" x14ac:dyDescent="0.2">
      <c r="B261" s="14" t="s">
        <v>8</v>
      </c>
      <c r="C261" s="16" t="s">
        <v>878</v>
      </c>
      <c r="D261" s="14">
        <f>VLOOKUP(C261,Master!$E$2:$K$952,7,0)</f>
        <v>64</v>
      </c>
    </row>
    <row r="262" spans="2:4" x14ac:dyDescent="0.2">
      <c r="B262" s="14" t="s">
        <v>8</v>
      </c>
      <c r="C262" s="15" t="s">
        <v>879</v>
      </c>
      <c r="D262" s="14">
        <f>VLOOKUP(C262,Master!$E$2:$K$952,7,0)</f>
        <v>69</v>
      </c>
    </row>
    <row r="263" spans="2:4" x14ac:dyDescent="0.2">
      <c r="B263" s="14" t="s">
        <v>8</v>
      </c>
      <c r="C263" s="16" t="s">
        <v>880</v>
      </c>
      <c r="D263" s="14">
        <f>VLOOKUP(C263,Master!$E$2:$K$952,7,0)</f>
        <v>64</v>
      </c>
    </row>
    <row r="264" spans="2:4" x14ac:dyDescent="0.2">
      <c r="B264" s="14" t="s">
        <v>8</v>
      </c>
      <c r="C264" s="15" t="s">
        <v>881</v>
      </c>
      <c r="D264" s="14">
        <f>VLOOKUP(C264,Master!$E$2:$K$952,7,0)</f>
        <v>59</v>
      </c>
    </row>
    <row r="265" spans="2:4" x14ac:dyDescent="0.2">
      <c r="B265" s="14" t="s">
        <v>8</v>
      </c>
      <c r="C265" s="16" t="s">
        <v>882</v>
      </c>
      <c r="D265" s="14">
        <f>VLOOKUP(C265,Master!$E$2:$K$952,7,0)</f>
        <v>64</v>
      </c>
    </row>
    <row r="266" spans="2:4" x14ac:dyDescent="0.2">
      <c r="B266" s="14" t="s">
        <v>8</v>
      </c>
      <c r="C266" s="15" t="s">
        <v>883</v>
      </c>
      <c r="D266" s="14">
        <f>VLOOKUP(C266,Master!$E$2:$K$952,7,0)</f>
        <v>64</v>
      </c>
    </row>
    <row r="267" spans="2:4" x14ac:dyDescent="0.2">
      <c r="B267" s="14" t="s">
        <v>8</v>
      </c>
      <c r="C267" s="16" t="s">
        <v>884</v>
      </c>
      <c r="D267" s="14">
        <f>VLOOKUP(C267,Master!$E$2:$K$952,7,0)</f>
        <v>59</v>
      </c>
    </row>
    <row r="268" spans="2:4" x14ac:dyDescent="0.2">
      <c r="B268" s="14" t="s">
        <v>8</v>
      </c>
      <c r="C268" s="15" t="s">
        <v>885</v>
      </c>
      <c r="D268" s="14">
        <f>VLOOKUP(C268,Master!$E$2:$K$952,7,0)</f>
        <v>64</v>
      </c>
    </row>
    <row r="269" spans="2:4" x14ac:dyDescent="0.2">
      <c r="B269" s="14" t="s">
        <v>8</v>
      </c>
      <c r="C269" s="16" t="s">
        <v>886</v>
      </c>
      <c r="D269" s="14">
        <f>VLOOKUP(C269,Master!$E$2:$K$952,7,0)</f>
        <v>69</v>
      </c>
    </row>
    <row r="270" spans="2:4" x14ac:dyDescent="0.2">
      <c r="B270" s="14" t="s">
        <v>8</v>
      </c>
      <c r="C270" s="15" t="s">
        <v>887</v>
      </c>
      <c r="D270" s="14">
        <f>VLOOKUP(C270,Master!$E$2:$K$952,7,0)</f>
        <v>79</v>
      </c>
    </row>
    <row r="271" spans="2:4" x14ac:dyDescent="0.2">
      <c r="B271" s="14" t="s">
        <v>8</v>
      </c>
      <c r="C271" s="16" t="s">
        <v>888</v>
      </c>
      <c r="D271" s="14">
        <f>VLOOKUP(C271,Master!$E$2:$K$952,7,0)</f>
        <v>64</v>
      </c>
    </row>
    <row r="272" spans="2:4" x14ac:dyDescent="0.2">
      <c r="B272" s="14" t="s">
        <v>8</v>
      </c>
      <c r="C272" s="15" t="s">
        <v>889</v>
      </c>
      <c r="D272" s="14">
        <f>VLOOKUP(C272,Master!$E$2:$K$952,7,0)</f>
        <v>64</v>
      </c>
    </row>
    <row r="273" spans="2:4" x14ac:dyDescent="0.2">
      <c r="B273" s="14" t="s">
        <v>8</v>
      </c>
      <c r="C273" s="16" t="s">
        <v>890</v>
      </c>
      <c r="D273" s="14">
        <f>VLOOKUP(C273,Master!$E$2:$K$952,7,0)</f>
        <v>59</v>
      </c>
    </row>
    <row r="274" spans="2:4" x14ac:dyDescent="0.2">
      <c r="B274" s="14" t="s">
        <v>8</v>
      </c>
      <c r="C274" s="15" t="s">
        <v>891</v>
      </c>
      <c r="D274" s="14">
        <f>VLOOKUP(C274,Master!$E$2:$K$952,7,0)</f>
        <v>69</v>
      </c>
    </row>
    <row r="275" spans="2:4" x14ac:dyDescent="0.2">
      <c r="B275" s="14" t="s">
        <v>8</v>
      </c>
      <c r="C275" s="16" t="s">
        <v>892</v>
      </c>
      <c r="D275" s="14">
        <f>VLOOKUP(C275,Master!$E$2:$K$952,7,0)</f>
        <v>69</v>
      </c>
    </row>
    <row r="276" spans="2:4" x14ac:dyDescent="0.2">
      <c r="B276" s="14" t="s">
        <v>8</v>
      </c>
      <c r="C276" s="15" t="s">
        <v>893</v>
      </c>
      <c r="D276" s="14">
        <f>VLOOKUP(C276,Master!$E$2:$K$952,7,0)</f>
        <v>64</v>
      </c>
    </row>
    <row r="277" spans="2:4" x14ac:dyDescent="0.2">
      <c r="B277" s="14" t="s">
        <v>8</v>
      </c>
      <c r="C277" s="16" t="s">
        <v>894</v>
      </c>
      <c r="D277" s="14">
        <f>VLOOKUP(C277,Master!$E$2:$K$952,7,0)</f>
        <v>64</v>
      </c>
    </row>
    <row r="278" spans="2:4" x14ac:dyDescent="0.2">
      <c r="B278" s="14" t="s">
        <v>8</v>
      </c>
      <c r="C278" s="15" t="s">
        <v>895</v>
      </c>
      <c r="D278" s="14">
        <f>VLOOKUP(C278,Master!$E$2:$K$952,7,0)</f>
        <v>59</v>
      </c>
    </row>
    <row r="279" spans="2:4" x14ac:dyDescent="0.2">
      <c r="B279" s="14" t="s">
        <v>8</v>
      </c>
      <c r="C279" s="16" t="s">
        <v>896</v>
      </c>
      <c r="D279" s="14">
        <f>VLOOKUP(C279,Master!$E$2:$K$952,7,0)</f>
        <v>64</v>
      </c>
    </row>
    <row r="280" spans="2:4" x14ac:dyDescent="0.2">
      <c r="B280" s="14" t="s">
        <v>8</v>
      </c>
      <c r="C280" s="15" t="s">
        <v>897</v>
      </c>
      <c r="D280" s="14">
        <f>VLOOKUP(C280,Master!$E$2:$K$952,7,0)</f>
        <v>64</v>
      </c>
    </row>
    <row r="281" spans="2:4" x14ac:dyDescent="0.2">
      <c r="B281" s="14" t="s">
        <v>8</v>
      </c>
      <c r="C281" s="16" t="s">
        <v>898</v>
      </c>
      <c r="D281" s="14">
        <f>VLOOKUP(C281,Master!$E$2:$K$952,7,0)</f>
        <v>64</v>
      </c>
    </row>
    <row r="282" spans="2:4" x14ac:dyDescent="0.2">
      <c r="B282" s="14" t="s">
        <v>8</v>
      </c>
      <c r="C282" s="15" t="s">
        <v>899</v>
      </c>
      <c r="D282" s="14">
        <f>VLOOKUP(C282,Master!$E$2:$K$952,7,0)</f>
        <v>69</v>
      </c>
    </row>
    <row r="283" spans="2:4" x14ac:dyDescent="0.2">
      <c r="B283" s="14" t="s">
        <v>8</v>
      </c>
      <c r="C283" s="16" t="s">
        <v>900</v>
      </c>
      <c r="D283" s="14">
        <f>VLOOKUP(C283,Master!$E$2:$K$952,7,0)</f>
        <v>79</v>
      </c>
    </row>
    <row r="284" spans="2:4" x14ac:dyDescent="0.2">
      <c r="B284" s="14" t="s">
        <v>8</v>
      </c>
      <c r="C284" s="15" t="s">
        <v>901</v>
      </c>
      <c r="D284" s="14">
        <f>VLOOKUP(C284,Master!$E$2:$K$952,7,0)</f>
        <v>69</v>
      </c>
    </row>
    <row r="285" spans="2:4" x14ac:dyDescent="0.2">
      <c r="B285" s="14" t="s">
        <v>8</v>
      </c>
      <c r="C285" s="16" t="s">
        <v>902</v>
      </c>
      <c r="D285" s="14">
        <f>VLOOKUP(C285,Master!$E$2:$K$952,7,0)</f>
        <v>79</v>
      </c>
    </row>
    <row r="286" spans="2:4" x14ac:dyDescent="0.2">
      <c r="B286" s="14" t="s">
        <v>8</v>
      </c>
      <c r="C286" s="15" t="s">
        <v>903</v>
      </c>
      <c r="D286" s="14">
        <f>VLOOKUP(C286,Master!$E$2:$K$952,7,0)</f>
        <v>64</v>
      </c>
    </row>
    <row r="287" spans="2:4" x14ac:dyDescent="0.2">
      <c r="B287" s="14" t="s">
        <v>8</v>
      </c>
      <c r="C287" s="16" t="s">
        <v>904</v>
      </c>
      <c r="D287" s="14">
        <f>VLOOKUP(C287,Master!$E$2:$K$952,7,0)</f>
        <v>74</v>
      </c>
    </row>
    <row r="288" spans="2:4" x14ac:dyDescent="0.2">
      <c r="B288" s="14" t="s">
        <v>8</v>
      </c>
      <c r="C288" s="15" t="s">
        <v>905</v>
      </c>
      <c r="D288" s="14">
        <f>VLOOKUP(C288,Master!$E$2:$K$952,7,0)</f>
        <v>74</v>
      </c>
    </row>
    <row r="289" spans="2:4" x14ac:dyDescent="0.2">
      <c r="B289" s="14" t="s">
        <v>8</v>
      </c>
      <c r="C289" s="16" t="s">
        <v>906</v>
      </c>
      <c r="D289" s="14">
        <f>VLOOKUP(C289,Master!$E$2:$K$952,7,0)</f>
        <v>74</v>
      </c>
    </row>
    <row r="290" spans="2:4" x14ac:dyDescent="0.2">
      <c r="B290" s="14" t="s">
        <v>8</v>
      </c>
      <c r="C290" s="15" t="s">
        <v>907</v>
      </c>
      <c r="D290" s="14">
        <f>VLOOKUP(C290,Master!$E$2:$K$952,7,0)</f>
        <v>74</v>
      </c>
    </row>
    <row r="291" spans="2:4" x14ac:dyDescent="0.2">
      <c r="B291" s="14" t="s">
        <v>8</v>
      </c>
      <c r="C291" s="16" t="s">
        <v>908</v>
      </c>
      <c r="D291" s="14">
        <f>VLOOKUP(C291,Master!$E$2:$K$952,7,0)</f>
        <v>69</v>
      </c>
    </row>
    <row r="292" spans="2:4" x14ac:dyDescent="0.2">
      <c r="B292" s="14" t="s">
        <v>8</v>
      </c>
      <c r="C292" s="15" t="s">
        <v>909</v>
      </c>
      <c r="D292" s="14">
        <f>VLOOKUP(C292,Master!$E$2:$K$952,7,0)</f>
        <v>79</v>
      </c>
    </row>
    <row r="293" spans="2:4" x14ac:dyDescent="0.2">
      <c r="B293" s="14" t="s">
        <v>8</v>
      </c>
      <c r="C293" s="16" t="s">
        <v>910</v>
      </c>
      <c r="D293" s="14">
        <f>VLOOKUP(C293,Master!$E$2:$K$952,7,0)</f>
        <v>74</v>
      </c>
    </row>
    <row r="294" spans="2:4" x14ac:dyDescent="0.2">
      <c r="B294" s="14" t="s">
        <v>8</v>
      </c>
      <c r="C294" s="15" t="s">
        <v>911</v>
      </c>
      <c r="D294" s="14">
        <f>VLOOKUP(C294,Master!$E$2:$K$952,7,0)</f>
        <v>69</v>
      </c>
    </row>
    <row r="295" spans="2:4" x14ac:dyDescent="0.2">
      <c r="B295" s="14" t="s">
        <v>8</v>
      </c>
      <c r="C295" s="16" t="s">
        <v>912</v>
      </c>
      <c r="D295" s="14">
        <f>VLOOKUP(C295,Master!$E$2:$K$952,7,0)</f>
        <v>74</v>
      </c>
    </row>
    <row r="296" spans="2:4" x14ac:dyDescent="0.2">
      <c r="B296" s="14" t="s">
        <v>8</v>
      </c>
      <c r="C296" s="15" t="s">
        <v>913</v>
      </c>
      <c r="D296" s="14">
        <f>VLOOKUP(C296,Master!$E$2:$K$952,7,0)</f>
        <v>64</v>
      </c>
    </row>
    <row r="297" spans="2:4" x14ac:dyDescent="0.2">
      <c r="B297" s="14" t="s">
        <v>8</v>
      </c>
      <c r="C297" s="16" t="s">
        <v>914</v>
      </c>
      <c r="D297" s="14">
        <f>VLOOKUP(C297,Master!$E$2:$K$952,7,0)</f>
        <v>64</v>
      </c>
    </row>
    <row r="298" spans="2:4" x14ac:dyDescent="0.2">
      <c r="B298" s="14" t="s">
        <v>8</v>
      </c>
      <c r="C298" s="15" t="s">
        <v>915</v>
      </c>
      <c r="D298" s="14">
        <f>VLOOKUP(C298,Master!$E$2:$K$952,7,0)</f>
        <v>74</v>
      </c>
    </row>
    <row r="299" spans="2:4" x14ac:dyDescent="0.2">
      <c r="B299" s="14" t="s">
        <v>8</v>
      </c>
      <c r="C299" s="16" t="s">
        <v>916</v>
      </c>
      <c r="D299" s="14">
        <f>VLOOKUP(C299,Master!$E$2:$K$952,7,0)</f>
        <v>59</v>
      </c>
    </row>
    <row r="300" spans="2:4" x14ac:dyDescent="0.2">
      <c r="B300" s="14" t="s">
        <v>8</v>
      </c>
      <c r="C300" s="15" t="s">
        <v>917</v>
      </c>
      <c r="D300" s="14">
        <f>VLOOKUP(C300,Master!$E$2:$K$952,7,0)</f>
        <v>74</v>
      </c>
    </row>
    <row r="301" spans="2:4" x14ac:dyDescent="0.2">
      <c r="B301" s="14" t="s">
        <v>8</v>
      </c>
      <c r="C301" s="16" t="s">
        <v>918</v>
      </c>
      <c r="D301" s="14">
        <f>VLOOKUP(C301,Master!$E$2:$K$952,7,0)</f>
        <v>64</v>
      </c>
    </row>
    <row r="302" spans="2:4" x14ac:dyDescent="0.2">
      <c r="B302" s="14" t="s">
        <v>8</v>
      </c>
      <c r="C302" s="15" t="s">
        <v>919</v>
      </c>
      <c r="D302" s="14">
        <f>VLOOKUP(C302,Master!$E$2:$K$952,7,0)</f>
        <v>69</v>
      </c>
    </row>
    <row r="303" spans="2:4" x14ac:dyDescent="0.2">
      <c r="B303" s="14" t="s">
        <v>8</v>
      </c>
      <c r="C303" s="16" t="s">
        <v>920</v>
      </c>
      <c r="D303" s="14">
        <f>VLOOKUP(C303,Master!$E$2:$K$952,7,0)</f>
        <v>79</v>
      </c>
    </row>
    <row r="304" spans="2:4" x14ac:dyDescent="0.2">
      <c r="B304" s="14" t="s">
        <v>8</v>
      </c>
      <c r="C304" s="16" t="s">
        <v>768</v>
      </c>
      <c r="D304" s="14">
        <f>VLOOKUP(C304,Master!$E$2:$K$952,7,0)</f>
        <v>64</v>
      </c>
    </row>
    <row r="305" spans="2:4" x14ac:dyDescent="0.2">
      <c r="B305" s="14" t="s">
        <v>8</v>
      </c>
      <c r="C305" s="15" t="s">
        <v>769</v>
      </c>
      <c r="D305" s="14">
        <f>VLOOKUP(C305,Master!$E$2:$K$952,7,0)</f>
        <v>64</v>
      </c>
    </row>
    <row r="306" spans="2:4" x14ac:dyDescent="0.2">
      <c r="B306" s="14" t="s">
        <v>8</v>
      </c>
      <c r="C306" s="16" t="s">
        <v>770</v>
      </c>
      <c r="D306" s="14">
        <f>VLOOKUP(C306,Master!$E$2:$K$952,7,0)</f>
        <v>64</v>
      </c>
    </row>
    <row r="307" spans="2:4" x14ac:dyDescent="0.2">
      <c r="B307" s="14" t="s">
        <v>8</v>
      </c>
      <c r="C307" s="15" t="s">
        <v>771</v>
      </c>
      <c r="D307" s="14">
        <f>VLOOKUP(C307,Master!$E$2:$K$952,7,0)</f>
        <v>59</v>
      </c>
    </row>
    <row r="308" spans="2:4" x14ac:dyDescent="0.2">
      <c r="B308" s="14" t="s">
        <v>8</v>
      </c>
      <c r="C308" s="16" t="s">
        <v>772</v>
      </c>
      <c r="D308" s="14">
        <f>VLOOKUP(C308,Master!$E$2:$K$952,7,0)</f>
        <v>64</v>
      </c>
    </row>
    <row r="309" spans="2:4" x14ac:dyDescent="0.2">
      <c r="B309" s="14" t="s">
        <v>8</v>
      </c>
      <c r="C309" s="15" t="s">
        <v>773</v>
      </c>
      <c r="D309" s="14">
        <f>VLOOKUP(C309,Master!$E$2:$K$952,7,0)</f>
        <v>79</v>
      </c>
    </row>
    <row r="310" spans="2:4" x14ac:dyDescent="0.2">
      <c r="B310" s="14" t="s">
        <v>8</v>
      </c>
      <c r="C310" s="16" t="s">
        <v>774</v>
      </c>
      <c r="D310" s="14">
        <f>VLOOKUP(C310,Master!$E$2:$K$952,7,0)</f>
        <v>64</v>
      </c>
    </row>
    <row r="311" spans="2:4" x14ac:dyDescent="0.2">
      <c r="B311" s="14" t="s">
        <v>8</v>
      </c>
      <c r="C311" s="15" t="s">
        <v>775</v>
      </c>
      <c r="D311" s="14">
        <f>VLOOKUP(C311,Master!$E$2:$K$952,7,0)</f>
        <v>64</v>
      </c>
    </row>
    <row r="312" spans="2:4" x14ac:dyDescent="0.2">
      <c r="B312" s="14" t="s">
        <v>8</v>
      </c>
      <c r="C312" s="16" t="s">
        <v>776</v>
      </c>
      <c r="D312" s="14">
        <f>VLOOKUP(C312,Master!$E$2:$K$952,7,0)</f>
        <v>69</v>
      </c>
    </row>
    <row r="313" spans="2:4" x14ac:dyDescent="0.2">
      <c r="B313" s="14" t="s">
        <v>8</v>
      </c>
      <c r="C313" s="15" t="s">
        <v>777</v>
      </c>
      <c r="D313" s="14">
        <f>VLOOKUP(C313,Master!$E$2:$K$952,7,0)</f>
        <v>64</v>
      </c>
    </row>
    <row r="314" spans="2:4" x14ac:dyDescent="0.2">
      <c r="B314" s="14" t="s">
        <v>8</v>
      </c>
      <c r="C314" s="16" t="s">
        <v>778</v>
      </c>
      <c r="D314" s="14">
        <f>VLOOKUP(C314,Master!$E$2:$K$952,7,0)</f>
        <v>64</v>
      </c>
    </row>
    <row r="315" spans="2:4" x14ac:dyDescent="0.2">
      <c r="B315" s="14" t="s">
        <v>8</v>
      </c>
      <c r="C315" s="15" t="s">
        <v>779</v>
      </c>
      <c r="D315" s="14">
        <f>VLOOKUP(C315,Master!$E$2:$K$952,7,0)</f>
        <v>74</v>
      </c>
    </row>
    <row r="316" spans="2:4" x14ac:dyDescent="0.2">
      <c r="B316" s="14" t="s">
        <v>8</v>
      </c>
      <c r="C316" s="16" t="s">
        <v>780</v>
      </c>
      <c r="D316" s="14">
        <f>VLOOKUP(C316,Master!$E$2:$K$952,7,0)</f>
        <v>69</v>
      </c>
    </row>
    <row r="317" spans="2:4" x14ac:dyDescent="0.2">
      <c r="B317" s="14" t="s">
        <v>8</v>
      </c>
      <c r="C317" s="15" t="s">
        <v>781</v>
      </c>
      <c r="D317" s="14">
        <f>VLOOKUP(C317,Master!$E$2:$K$952,7,0)</f>
        <v>64</v>
      </c>
    </row>
    <row r="318" spans="2:4" x14ac:dyDescent="0.2">
      <c r="B318" s="14" t="s">
        <v>8</v>
      </c>
      <c r="C318" s="16" t="s">
        <v>782</v>
      </c>
      <c r="D318" s="14">
        <f>VLOOKUP(C318,Master!$E$2:$K$952,7,0)</f>
        <v>64</v>
      </c>
    </row>
    <row r="319" spans="2:4" x14ac:dyDescent="0.2">
      <c r="B319" s="14" t="s">
        <v>8</v>
      </c>
      <c r="C319" s="15" t="s">
        <v>783</v>
      </c>
      <c r="D319" s="14">
        <f>VLOOKUP(C319,Master!$E$2:$K$952,7,0)</f>
        <v>64</v>
      </c>
    </row>
    <row r="320" spans="2:4" x14ac:dyDescent="0.2">
      <c r="B320" s="14" t="s">
        <v>8</v>
      </c>
      <c r="C320" s="16" t="s">
        <v>784</v>
      </c>
      <c r="D320" s="14">
        <f>VLOOKUP(C320,Master!$E$2:$K$952,7,0)</f>
        <v>74</v>
      </c>
    </row>
    <row r="321" spans="2:4" x14ac:dyDescent="0.2">
      <c r="B321" s="14" t="s">
        <v>8</v>
      </c>
      <c r="C321" s="15" t="s">
        <v>785</v>
      </c>
      <c r="D321" s="14">
        <f>VLOOKUP(C321,Master!$E$2:$K$952,7,0)</f>
        <v>64</v>
      </c>
    </row>
    <row r="322" spans="2:4" x14ac:dyDescent="0.2">
      <c r="B322" s="14" t="s">
        <v>8</v>
      </c>
      <c r="C322" s="16" t="s">
        <v>786</v>
      </c>
      <c r="D322" s="14">
        <f>VLOOKUP(C322,Master!$E$2:$K$952,7,0)</f>
        <v>59</v>
      </c>
    </row>
    <row r="323" spans="2:4" x14ac:dyDescent="0.2">
      <c r="B323" s="14" t="s">
        <v>8</v>
      </c>
      <c r="C323" s="15" t="s">
        <v>787</v>
      </c>
      <c r="D323" s="14">
        <f>VLOOKUP(C323,Master!$E$2:$K$952,7,0)</f>
        <v>64</v>
      </c>
    </row>
    <row r="324" spans="2:4" x14ac:dyDescent="0.2">
      <c r="B324" s="14" t="s">
        <v>8</v>
      </c>
      <c r="C324" s="16" t="s">
        <v>788</v>
      </c>
      <c r="D324" s="14">
        <f>VLOOKUP(C324,Master!$E$2:$K$952,7,0)</f>
        <v>64</v>
      </c>
    </row>
    <row r="325" spans="2:4" x14ac:dyDescent="0.2">
      <c r="B325" s="14" t="s">
        <v>8</v>
      </c>
      <c r="C325" s="15" t="s">
        <v>789</v>
      </c>
      <c r="D325" s="14">
        <f>VLOOKUP(C325,Master!$E$2:$K$952,7,0)</f>
        <v>69</v>
      </c>
    </row>
    <row r="326" spans="2:4" x14ac:dyDescent="0.2">
      <c r="B326" s="14" t="s">
        <v>8</v>
      </c>
      <c r="C326" s="16" t="s">
        <v>790</v>
      </c>
      <c r="D326" s="14">
        <f>VLOOKUP(C326,Master!$E$2:$K$952,7,0)</f>
        <v>59</v>
      </c>
    </row>
    <row r="327" spans="2:4" x14ac:dyDescent="0.2">
      <c r="B327" s="14" t="s">
        <v>8</v>
      </c>
      <c r="C327" s="15" t="s">
        <v>791</v>
      </c>
      <c r="D327" s="14">
        <f>VLOOKUP(C327,Master!$E$2:$K$952,7,0)</f>
        <v>64</v>
      </c>
    </row>
    <row r="328" spans="2:4" x14ac:dyDescent="0.2">
      <c r="B328" s="14" t="s">
        <v>8</v>
      </c>
      <c r="C328" s="16" t="s">
        <v>792</v>
      </c>
      <c r="D328" s="14">
        <f>VLOOKUP(C328,Master!$E$2:$K$952,7,0)</f>
        <v>59</v>
      </c>
    </row>
    <row r="329" spans="2:4" x14ac:dyDescent="0.2">
      <c r="B329" s="14" t="s">
        <v>8</v>
      </c>
      <c r="C329" s="15" t="s">
        <v>793</v>
      </c>
      <c r="D329" s="14">
        <f>VLOOKUP(C329,Master!$E$2:$K$952,7,0)</f>
        <v>64</v>
      </c>
    </row>
    <row r="330" spans="2:4" x14ac:dyDescent="0.2">
      <c r="B330" s="14" t="s">
        <v>8</v>
      </c>
      <c r="C330" s="16" t="s">
        <v>794</v>
      </c>
      <c r="D330" s="14">
        <f>VLOOKUP(C330,Master!$E$2:$K$952,7,0)</f>
        <v>64</v>
      </c>
    </row>
    <row r="331" spans="2:4" x14ac:dyDescent="0.2">
      <c r="B331" s="14" t="s">
        <v>8</v>
      </c>
      <c r="C331" s="15" t="s">
        <v>795</v>
      </c>
      <c r="D331" s="14">
        <f>VLOOKUP(C331,Master!$E$2:$K$952,7,0)</f>
        <v>69</v>
      </c>
    </row>
    <row r="332" spans="2:4" x14ac:dyDescent="0.2">
      <c r="B332" s="14" t="s">
        <v>8</v>
      </c>
      <c r="C332" s="16" t="s">
        <v>796</v>
      </c>
      <c r="D332" s="14">
        <f>VLOOKUP(C332,Master!$E$2:$K$952,7,0)</f>
        <v>69</v>
      </c>
    </row>
    <row r="333" spans="2:4" x14ac:dyDescent="0.2">
      <c r="B333" s="14" t="s">
        <v>8</v>
      </c>
      <c r="C333" s="15" t="s">
        <v>797</v>
      </c>
      <c r="D333" s="14">
        <f>VLOOKUP(C333,Master!$E$2:$K$952,7,0)</f>
        <v>69</v>
      </c>
    </row>
    <row r="334" spans="2:4" x14ac:dyDescent="0.2">
      <c r="B334" s="14" t="s">
        <v>8</v>
      </c>
      <c r="C334" s="16" t="s">
        <v>798</v>
      </c>
      <c r="D334" s="14">
        <f>VLOOKUP(C334,Master!$E$2:$K$952,7,0)</f>
        <v>69</v>
      </c>
    </row>
    <row r="335" spans="2:4" x14ac:dyDescent="0.2">
      <c r="B335" s="14" t="s">
        <v>8</v>
      </c>
      <c r="C335" s="15" t="s">
        <v>799</v>
      </c>
      <c r="D335" s="14">
        <f>VLOOKUP(C335,Master!$E$2:$K$952,7,0)</f>
        <v>69</v>
      </c>
    </row>
    <row r="336" spans="2:4" x14ac:dyDescent="0.2">
      <c r="B336" s="14" t="s">
        <v>8</v>
      </c>
      <c r="C336" s="16" t="s">
        <v>800</v>
      </c>
      <c r="D336" s="14">
        <f>VLOOKUP(C336,Master!$E$2:$K$952,7,0)</f>
        <v>69</v>
      </c>
    </row>
    <row r="337" spans="2:4" x14ac:dyDescent="0.2">
      <c r="B337" s="14" t="s">
        <v>8</v>
      </c>
      <c r="C337" s="15" t="s">
        <v>801</v>
      </c>
      <c r="D337" s="14">
        <f>VLOOKUP(C337,Master!$E$2:$K$952,7,0)</f>
        <v>69</v>
      </c>
    </row>
    <row r="338" spans="2:4" x14ac:dyDescent="0.2">
      <c r="B338" s="14" t="s">
        <v>8</v>
      </c>
      <c r="C338" s="16" t="s">
        <v>802</v>
      </c>
      <c r="D338" s="14">
        <f>VLOOKUP(C338,Master!$E$2:$K$952,7,0)</f>
        <v>64</v>
      </c>
    </row>
    <row r="339" spans="2:4" x14ac:dyDescent="0.2">
      <c r="B339" s="14" t="s">
        <v>8</v>
      </c>
      <c r="C339" s="15" t="s">
        <v>803</v>
      </c>
      <c r="D339" s="14">
        <f>VLOOKUP(C339,Master!$E$2:$K$952,7,0)</f>
        <v>69</v>
      </c>
    </row>
    <row r="340" spans="2:4" x14ac:dyDescent="0.2">
      <c r="B340" s="14" t="s">
        <v>8</v>
      </c>
      <c r="C340" s="16" t="s">
        <v>804</v>
      </c>
      <c r="D340" s="14">
        <f>VLOOKUP(C340,Master!$E$2:$K$952,7,0)</f>
        <v>69</v>
      </c>
    </row>
    <row r="341" spans="2:4" x14ac:dyDescent="0.2">
      <c r="B341" s="14" t="s">
        <v>8</v>
      </c>
      <c r="C341" s="15" t="s">
        <v>805</v>
      </c>
      <c r="D341" s="14">
        <f>VLOOKUP(C341,Master!$E$2:$K$952,7,0)</f>
        <v>69</v>
      </c>
    </row>
    <row r="342" spans="2:4" x14ac:dyDescent="0.2">
      <c r="B342" s="14" t="s">
        <v>8</v>
      </c>
      <c r="C342" s="16" t="s">
        <v>806</v>
      </c>
      <c r="D342" s="14">
        <f>VLOOKUP(C342,Master!$E$2:$K$952,7,0)</f>
        <v>64</v>
      </c>
    </row>
    <row r="343" spans="2:4" x14ac:dyDescent="0.2">
      <c r="B343" s="14" t="s">
        <v>8</v>
      </c>
      <c r="C343" s="15" t="s">
        <v>807</v>
      </c>
      <c r="D343" s="14">
        <f>VLOOKUP(C343,Master!$E$2:$K$952,7,0)</f>
        <v>69</v>
      </c>
    </row>
    <row r="344" spans="2:4" x14ac:dyDescent="0.2">
      <c r="B344" s="14" t="s">
        <v>8</v>
      </c>
      <c r="C344" s="16" t="s">
        <v>808</v>
      </c>
      <c r="D344" s="14">
        <f>VLOOKUP(C344,Master!$E$2:$K$952,7,0)</f>
        <v>64</v>
      </c>
    </row>
    <row r="345" spans="2:4" x14ac:dyDescent="0.2">
      <c r="B345" s="14" t="s">
        <v>8</v>
      </c>
      <c r="C345" s="15" t="s">
        <v>809</v>
      </c>
      <c r="D345" s="14">
        <f>VLOOKUP(C345,Master!$E$2:$K$952,7,0)</f>
        <v>69</v>
      </c>
    </row>
    <row r="346" spans="2:4" x14ac:dyDescent="0.2">
      <c r="B346" s="14" t="s">
        <v>8</v>
      </c>
      <c r="C346" s="16" t="s">
        <v>810</v>
      </c>
      <c r="D346" s="14">
        <f>VLOOKUP(C346,Master!$E$2:$K$952,7,0)</f>
        <v>69</v>
      </c>
    </row>
    <row r="347" spans="2:4" x14ac:dyDescent="0.2">
      <c r="B347" s="14" t="s">
        <v>8</v>
      </c>
      <c r="C347" s="15" t="s">
        <v>811</v>
      </c>
      <c r="D347" s="14">
        <f>VLOOKUP(C347,Master!$E$2:$K$952,7,0)</f>
        <v>69</v>
      </c>
    </row>
    <row r="348" spans="2:4" x14ac:dyDescent="0.2">
      <c r="B348" s="14" t="s">
        <v>8</v>
      </c>
      <c r="C348" s="16" t="s">
        <v>812</v>
      </c>
      <c r="D348" s="14">
        <f>VLOOKUP(C348,Master!$E$2:$K$952,7,0)</f>
        <v>64</v>
      </c>
    </row>
    <row r="349" spans="2:4" x14ac:dyDescent="0.2">
      <c r="B349" s="14" t="s">
        <v>8</v>
      </c>
      <c r="C349" s="15" t="s">
        <v>813</v>
      </c>
      <c r="D349" s="14">
        <f>VLOOKUP(C349,Master!$E$2:$K$952,7,0)</f>
        <v>69</v>
      </c>
    </row>
    <row r="350" spans="2:4" x14ac:dyDescent="0.2">
      <c r="B350" s="14" t="s">
        <v>8</v>
      </c>
      <c r="C350" s="16" t="s">
        <v>814</v>
      </c>
      <c r="D350" s="14">
        <f>VLOOKUP(C350,Master!$E$2:$K$952,7,0)</f>
        <v>74</v>
      </c>
    </row>
    <row r="351" spans="2:4" x14ac:dyDescent="0.2">
      <c r="B351" s="14" t="s">
        <v>8</v>
      </c>
      <c r="C351" s="15" t="s">
        <v>815</v>
      </c>
      <c r="D351" s="14">
        <f>VLOOKUP(C351,Master!$E$2:$K$952,7,0)</f>
        <v>69</v>
      </c>
    </row>
    <row r="352" spans="2:4" x14ac:dyDescent="0.2">
      <c r="B352" s="14" t="s">
        <v>8</v>
      </c>
      <c r="C352" s="16" t="s">
        <v>816</v>
      </c>
      <c r="D352" s="14">
        <f>VLOOKUP(C352,Master!$E$2:$K$952,7,0)</f>
        <v>74</v>
      </c>
    </row>
    <row r="353" spans="2:4" x14ac:dyDescent="0.2">
      <c r="B353" s="14" t="s">
        <v>8</v>
      </c>
      <c r="C353" s="15" t="s">
        <v>817</v>
      </c>
      <c r="D353" s="14">
        <f>VLOOKUP(C353,Master!$E$2:$K$952,7,0)</f>
        <v>69</v>
      </c>
    </row>
    <row r="354" spans="2:4" x14ac:dyDescent="0.2">
      <c r="B354" s="14" t="s">
        <v>8</v>
      </c>
      <c r="C354" s="16" t="s">
        <v>818</v>
      </c>
      <c r="D354" s="14">
        <f>VLOOKUP(C354,Master!$E$2:$K$952,7,0)</f>
        <v>79</v>
      </c>
    </row>
    <row r="355" spans="2:4" x14ac:dyDescent="0.2">
      <c r="B355" s="14" t="s">
        <v>8</v>
      </c>
      <c r="C355" s="15" t="s">
        <v>819</v>
      </c>
      <c r="D355" s="14">
        <f>VLOOKUP(C355,Master!$E$2:$K$952,7,0)</f>
        <v>79</v>
      </c>
    </row>
    <row r="356" spans="2:4" x14ac:dyDescent="0.2">
      <c r="B356" s="14" t="s">
        <v>8</v>
      </c>
      <c r="C356" s="16" t="s">
        <v>820</v>
      </c>
      <c r="D356" s="14">
        <f>VLOOKUP(C356,Master!$E$2:$K$952,7,0)</f>
        <v>69</v>
      </c>
    </row>
    <row r="357" spans="2:4" x14ac:dyDescent="0.2">
      <c r="B357" s="14" t="s">
        <v>8</v>
      </c>
      <c r="C357" s="15" t="s">
        <v>821</v>
      </c>
      <c r="D357" s="14">
        <f>VLOOKUP(C357,Master!$E$2:$K$952,7,0)</f>
        <v>69</v>
      </c>
    </row>
    <row r="358" spans="2:4" x14ac:dyDescent="0.2">
      <c r="B358" s="14" t="s">
        <v>8</v>
      </c>
      <c r="C358" s="16" t="s">
        <v>822</v>
      </c>
      <c r="D358" s="14">
        <f>VLOOKUP(C358,Master!$E$2:$K$952,7,0)</f>
        <v>69</v>
      </c>
    </row>
    <row r="359" spans="2:4" x14ac:dyDescent="0.2">
      <c r="B359" s="14" t="s">
        <v>8</v>
      </c>
      <c r="C359" s="15" t="s">
        <v>823</v>
      </c>
      <c r="D359" s="14">
        <f>VLOOKUP(C359,Master!$E$2:$K$952,7,0)</f>
        <v>69</v>
      </c>
    </row>
    <row r="360" spans="2:4" x14ac:dyDescent="0.2">
      <c r="B360" s="14" t="s">
        <v>8</v>
      </c>
      <c r="C360" s="16" t="s">
        <v>824</v>
      </c>
      <c r="D360" s="14">
        <f>VLOOKUP(C360,Master!$E$2:$K$952,7,0)</f>
        <v>69</v>
      </c>
    </row>
    <row r="361" spans="2:4" x14ac:dyDescent="0.2">
      <c r="B361" s="14" t="s">
        <v>8</v>
      </c>
      <c r="C361" s="15" t="s">
        <v>825</v>
      </c>
      <c r="D361" s="14">
        <f>VLOOKUP(C361,Master!$E$2:$K$952,7,0)</f>
        <v>64</v>
      </c>
    </row>
    <row r="362" spans="2:4" x14ac:dyDescent="0.2">
      <c r="B362" s="14" t="s">
        <v>8</v>
      </c>
      <c r="C362" s="16" t="s">
        <v>826</v>
      </c>
      <c r="D362" s="14">
        <f>VLOOKUP(C362,Master!$E$2:$K$952,7,0)</f>
        <v>64</v>
      </c>
    </row>
    <row r="363" spans="2:4" x14ac:dyDescent="0.2">
      <c r="B363" s="14" t="s">
        <v>8</v>
      </c>
      <c r="C363" s="15" t="s">
        <v>827</v>
      </c>
      <c r="D363" s="14">
        <f>VLOOKUP(C363,Master!$E$2:$K$952,7,0)</f>
        <v>74</v>
      </c>
    </row>
    <row r="364" spans="2:4" x14ac:dyDescent="0.2">
      <c r="B364" s="14" t="s">
        <v>8</v>
      </c>
      <c r="C364" s="16" t="s">
        <v>828</v>
      </c>
      <c r="D364" s="14">
        <f>VLOOKUP(C364,Master!$E$2:$K$952,7,0)</f>
        <v>64</v>
      </c>
    </row>
    <row r="365" spans="2:4" x14ac:dyDescent="0.2">
      <c r="B365" s="14" t="s">
        <v>8</v>
      </c>
      <c r="C365" s="15" t="s">
        <v>829</v>
      </c>
      <c r="D365" s="14">
        <f>VLOOKUP(C365,Master!$E$2:$K$952,7,0)</f>
        <v>64</v>
      </c>
    </row>
    <row r="366" spans="2:4" x14ac:dyDescent="0.2">
      <c r="B366" s="14" t="s">
        <v>8</v>
      </c>
      <c r="C366" s="16" t="s">
        <v>830</v>
      </c>
      <c r="D366" s="14">
        <f>VLOOKUP(C366,Master!$E$2:$K$952,7,0)</f>
        <v>64</v>
      </c>
    </row>
    <row r="367" spans="2:4" x14ac:dyDescent="0.2">
      <c r="B367" s="14" t="s">
        <v>8</v>
      </c>
      <c r="C367" s="15" t="s">
        <v>831</v>
      </c>
      <c r="D367" s="14">
        <f>VLOOKUP(C367,Master!$E$2:$K$952,7,0)</f>
        <v>74</v>
      </c>
    </row>
    <row r="368" spans="2:4" x14ac:dyDescent="0.2">
      <c r="B368" s="14" t="s">
        <v>8</v>
      </c>
      <c r="C368" s="16" t="s">
        <v>832</v>
      </c>
      <c r="D368" s="14">
        <f>VLOOKUP(C368,Master!$E$2:$K$952,7,0)</f>
        <v>69</v>
      </c>
    </row>
    <row r="369" spans="2:4" x14ac:dyDescent="0.2">
      <c r="B369" s="14" t="s">
        <v>8</v>
      </c>
      <c r="C369" s="15" t="s">
        <v>833</v>
      </c>
      <c r="D369" s="14">
        <f>VLOOKUP(C369,Master!$E$2:$K$952,7,0)</f>
        <v>64</v>
      </c>
    </row>
    <row r="370" spans="2:4" x14ac:dyDescent="0.2">
      <c r="B370" s="14" t="s">
        <v>8</v>
      </c>
      <c r="C370" s="16" t="s">
        <v>834</v>
      </c>
      <c r="D370" s="14">
        <f>VLOOKUP(C370,Master!$E$2:$K$952,7,0)</f>
        <v>64</v>
      </c>
    </row>
    <row r="371" spans="2:4" x14ac:dyDescent="0.2">
      <c r="B371" s="14" t="s">
        <v>8</v>
      </c>
      <c r="C371" s="15" t="s">
        <v>835</v>
      </c>
      <c r="D371" s="14">
        <f>VLOOKUP(C371,Master!$E$2:$K$952,7,0)</f>
        <v>59</v>
      </c>
    </row>
    <row r="372" spans="2:4" x14ac:dyDescent="0.2">
      <c r="B372" s="14" t="s">
        <v>8</v>
      </c>
      <c r="C372" s="16" t="s">
        <v>836</v>
      </c>
      <c r="D372" s="14">
        <f>VLOOKUP(C372,Master!$E$2:$K$952,7,0)</f>
        <v>59</v>
      </c>
    </row>
    <row r="373" spans="2:4" x14ac:dyDescent="0.2">
      <c r="B373" s="14" t="s">
        <v>8</v>
      </c>
      <c r="C373" s="15" t="s">
        <v>837</v>
      </c>
      <c r="D373" s="14">
        <f>VLOOKUP(C373,Master!$E$2:$K$952,7,0)</f>
        <v>64</v>
      </c>
    </row>
    <row r="374" spans="2:4" x14ac:dyDescent="0.2">
      <c r="B374" s="14" t="s">
        <v>8</v>
      </c>
      <c r="C374" s="16" t="s">
        <v>838</v>
      </c>
      <c r="D374" s="14">
        <f>VLOOKUP(C374,Master!$E$2:$K$952,7,0)</f>
        <v>64</v>
      </c>
    </row>
    <row r="375" spans="2:4" x14ac:dyDescent="0.2">
      <c r="B375" s="14" t="s">
        <v>8</v>
      </c>
      <c r="C375" s="15" t="s">
        <v>839</v>
      </c>
      <c r="D375" s="14">
        <f>VLOOKUP(C375,Master!$E$2:$K$952,7,0)</f>
        <v>64</v>
      </c>
    </row>
    <row r="376" spans="2:4" x14ac:dyDescent="0.2">
      <c r="B376" s="14" t="s">
        <v>8</v>
      </c>
      <c r="C376" s="16" t="s">
        <v>840</v>
      </c>
      <c r="D376" s="14">
        <f>VLOOKUP(C376,Master!$E$2:$K$952,7,0)</f>
        <v>64</v>
      </c>
    </row>
    <row r="377" spans="2:4" x14ac:dyDescent="0.2">
      <c r="B377" s="14" t="s">
        <v>8</v>
      </c>
      <c r="C377" s="15" t="s">
        <v>841</v>
      </c>
      <c r="D377" s="14">
        <f>VLOOKUP(C377,Master!$E$2:$K$952,7,0)</f>
        <v>64</v>
      </c>
    </row>
    <row r="378" spans="2:4" x14ac:dyDescent="0.2">
      <c r="B378" s="14" t="s">
        <v>8</v>
      </c>
      <c r="C378" s="16" t="s">
        <v>842</v>
      </c>
      <c r="D378" s="14">
        <f>VLOOKUP(C378,Master!$E$2:$K$952,7,0)</f>
        <v>64</v>
      </c>
    </row>
    <row r="379" spans="2:4" x14ac:dyDescent="0.2">
      <c r="B379" s="14" t="s">
        <v>8</v>
      </c>
      <c r="C379" s="15" t="s">
        <v>843</v>
      </c>
      <c r="D379" s="14">
        <f>VLOOKUP(C379,Master!$E$2:$K$952,7,0)</f>
        <v>69</v>
      </c>
    </row>
    <row r="380" spans="2:4" x14ac:dyDescent="0.2">
      <c r="B380" s="14" t="s">
        <v>8</v>
      </c>
      <c r="C380" s="16" t="s">
        <v>844</v>
      </c>
      <c r="D380" s="14">
        <f>VLOOKUP(C380,Master!$E$2:$K$952,7,0)</f>
        <v>74</v>
      </c>
    </row>
    <row r="381" spans="2:4" x14ac:dyDescent="0.2">
      <c r="B381" s="14" t="s">
        <v>8</v>
      </c>
      <c r="C381" s="15" t="s">
        <v>845</v>
      </c>
      <c r="D381" s="14">
        <f>VLOOKUP(C381,Master!$E$2:$K$952,7,0)</f>
        <v>69</v>
      </c>
    </row>
    <row r="382" spans="2:4" x14ac:dyDescent="0.2">
      <c r="B382" s="14" t="s">
        <v>8</v>
      </c>
      <c r="C382" s="16" t="s">
        <v>846</v>
      </c>
      <c r="D382" s="14">
        <f>VLOOKUP(C382,Master!$E$2:$K$952,7,0)</f>
        <v>64</v>
      </c>
    </row>
    <row r="383" spans="2:4" x14ac:dyDescent="0.2">
      <c r="B383" s="14" t="s">
        <v>8</v>
      </c>
      <c r="C383" s="15" t="s">
        <v>847</v>
      </c>
      <c r="D383" s="14">
        <f>VLOOKUP(C383,Master!$E$2:$K$952,7,0)</f>
        <v>64</v>
      </c>
    </row>
    <row r="384" spans="2:4" x14ac:dyDescent="0.2">
      <c r="B384" s="14" t="s">
        <v>8</v>
      </c>
      <c r="C384" s="16" t="s">
        <v>848</v>
      </c>
      <c r="D384" s="14">
        <f>VLOOKUP(C384,Master!$E$2:$K$952,7,0)</f>
        <v>64</v>
      </c>
    </row>
    <row r="385" spans="2:4" x14ac:dyDescent="0.2">
      <c r="B385" s="14" t="s">
        <v>8</v>
      </c>
      <c r="C385" s="15" t="s">
        <v>849</v>
      </c>
      <c r="D385" s="14">
        <f>VLOOKUP(C385,Master!$E$2:$K$952,7,0)</f>
        <v>64</v>
      </c>
    </row>
    <row r="386" spans="2:4" x14ac:dyDescent="0.2">
      <c r="B386" s="14" t="s">
        <v>8</v>
      </c>
      <c r="C386" s="16" t="s">
        <v>850</v>
      </c>
      <c r="D386" s="14">
        <f>VLOOKUP(C386,Master!$E$2:$K$952,7,0)</f>
        <v>64</v>
      </c>
    </row>
    <row r="387" spans="2:4" x14ac:dyDescent="0.2">
      <c r="B387" s="14" t="s">
        <v>8</v>
      </c>
      <c r="C387" s="15" t="s">
        <v>851</v>
      </c>
      <c r="D387" s="14">
        <f>VLOOKUP(C387,Master!$E$2:$K$952,7,0)</f>
        <v>74</v>
      </c>
    </row>
    <row r="388" spans="2:4" x14ac:dyDescent="0.2">
      <c r="B388" s="14" t="s">
        <v>8</v>
      </c>
      <c r="C388" s="16" t="s">
        <v>852</v>
      </c>
      <c r="D388" s="14">
        <f>VLOOKUP(C388,Master!$E$2:$K$952,7,0)</f>
        <v>59</v>
      </c>
    </row>
    <row r="389" spans="2:4" x14ac:dyDescent="0.2">
      <c r="B389" s="14" t="s">
        <v>8</v>
      </c>
      <c r="C389" s="15" t="s">
        <v>853</v>
      </c>
      <c r="D389" s="14">
        <f>VLOOKUP(C389,Master!$E$2:$K$952,7,0)</f>
        <v>64</v>
      </c>
    </row>
    <row r="390" spans="2:4" x14ac:dyDescent="0.2">
      <c r="B390" s="14" t="s">
        <v>8</v>
      </c>
      <c r="C390" s="16" t="s">
        <v>854</v>
      </c>
      <c r="D390" s="14">
        <f>VLOOKUP(C390,Master!$E$2:$K$952,7,0)</f>
        <v>69</v>
      </c>
    </row>
    <row r="391" spans="2:4" x14ac:dyDescent="0.2">
      <c r="B391" s="14" t="s">
        <v>8</v>
      </c>
      <c r="C391" s="15" t="s">
        <v>855</v>
      </c>
      <c r="D391" s="14">
        <f>VLOOKUP(C391,Master!$E$2:$K$952,7,0)</f>
        <v>79</v>
      </c>
    </row>
    <row r="392" spans="2:4" x14ac:dyDescent="0.2">
      <c r="B392" s="14" t="s">
        <v>8</v>
      </c>
      <c r="C392" s="16" t="s">
        <v>856</v>
      </c>
      <c r="D392" s="14">
        <f>VLOOKUP(C392,Master!$E$2:$K$952,7,0)</f>
        <v>64</v>
      </c>
    </row>
    <row r="393" spans="2:4" x14ac:dyDescent="0.2">
      <c r="B393" s="14" t="s">
        <v>8</v>
      </c>
      <c r="C393" s="15" t="s">
        <v>857</v>
      </c>
      <c r="D393" s="14">
        <f>VLOOKUP(C393,Master!$E$2:$K$952,7,0)</f>
        <v>59</v>
      </c>
    </row>
    <row r="394" spans="2:4" x14ac:dyDescent="0.2">
      <c r="B394" s="14" t="s">
        <v>8</v>
      </c>
      <c r="C394" s="16" t="s">
        <v>858</v>
      </c>
      <c r="D394" s="14">
        <f>VLOOKUP(C394,Master!$E$2:$K$952,7,0)</f>
        <v>69</v>
      </c>
    </row>
    <row r="395" spans="2:4" x14ac:dyDescent="0.2">
      <c r="B395" s="14" t="s">
        <v>8</v>
      </c>
      <c r="C395" s="15" t="s">
        <v>859</v>
      </c>
      <c r="D395" s="14">
        <f>VLOOKUP(C395,Master!$E$2:$K$952,7,0)</f>
        <v>69</v>
      </c>
    </row>
    <row r="396" spans="2:4" x14ac:dyDescent="0.2">
      <c r="B396" s="14" t="s">
        <v>8</v>
      </c>
      <c r="C396" s="16" t="s">
        <v>860</v>
      </c>
      <c r="D396" s="14">
        <f>VLOOKUP(C396,Master!$E$2:$K$952,7,0)</f>
        <v>64</v>
      </c>
    </row>
    <row r="397" spans="2:4" x14ac:dyDescent="0.2">
      <c r="B397" s="14" t="s">
        <v>8</v>
      </c>
      <c r="C397" s="15" t="s">
        <v>861</v>
      </c>
      <c r="D397" s="14">
        <f>VLOOKUP(C397,Master!$E$2:$K$952,7,0)</f>
        <v>64</v>
      </c>
    </row>
    <row r="398" spans="2:4" x14ac:dyDescent="0.2">
      <c r="B398" s="14" t="s">
        <v>8</v>
      </c>
      <c r="C398" s="16" t="s">
        <v>862</v>
      </c>
      <c r="D398" s="14">
        <f>VLOOKUP(C398,Master!$E$2:$K$952,7,0)</f>
        <v>79</v>
      </c>
    </row>
    <row r="399" spans="2:4" x14ac:dyDescent="0.2">
      <c r="B399" s="14" t="s">
        <v>8</v>
      </c>
      <c r="C399" s="15" t="s">
        <v>863</v>
      </c>
      <c r="D399" s="14">
        <f>VLOOKUP(C399,Master!$E$2:$K$952,7,0)</f>
        <v>64</v>
      </c>
    </row>
    <row r="400" spans="2:4" x14ac:dyDescent="0.2">
      <c r="B400" s="14" t="s">
        <v>8</v>
      </c>
      <c r="C400" s="16" t="s">
        <v>864</v>
      </c>
      <c r="D400" s="14">
        <f>VLOOKUP(C400,Master!$E$2:$K$952,7,0)</f>
        <v>69</v>
      </c>
    </row>
    <row r="401" spans="2:4" x14ac:dyDescent="0.2">
      <c r="B401" s="14" t="s">
        <v>8</v>
      </c>
      <c r="C401" s="15" t="s">
        <v>865</v>
      </c>
      <c r="D401" s="14">
        <f>VLOOKUP(C401,Master!$E$2:$K$952,7,0)</f>
        <v>69</v>
      </c>
    </row>
    <row r="402" spans="2:4" x14ac:dyDescent="0.2">
      <c r="B402" s="14" t="s">
        <v>8</v>
      </c>
      <c r="C402" s="16" t="s">
        <v>866</v>
      </c>
      <c r="D402" s="14">
        <f>VLOOKUP(C402,Master!$E$2:$K$952,7,0)</f>
        <v>74</v>
      </c>
    </row>
    <row r="403" spans="2:4" x14ac:dyDescent="0.2">
      <c r="B403" s="14" t="s">
        <v>8</v>
      </c>
      <c r="C403" s="15" t="s">
        <v>867</v>
      </c>
      <c r="D403" s="14">
        <f>VLOOKUP(C403,Master!$E$2:$K$952,7,0)</f>
        <v>64</v>
      </c>
    </row>
    <row r="404" spans="2:4" x14ac:dyDescent="0.2">
      <c r="B404" s="14" t="s">
        <v>8</v>
      </c>
      <c r="C404" s="16" t="s">
        <v>868</v>
      </c>
      <c r="D404" s="14">
        <f>VLOOKUP(C404,Master!$E$2:$K$952,7,0)</f>
        <v>64</v>
      </c>
    </row>
    <row r="405" spans="2:4" x14ac:dyDescent="0.2">
      <c r="B405" s="14" t="s">
        <v>8</v>
      </c>
      <c r="C405" s="15" t="s">
        <v>869</v>
      </c>
      <c r="D405" s="14">
        <f>VLOOKUP(C405,Master!$E$2:$K$952,7,0)</f>
        <v>69</v>
      </c>
    </row>
    <row r="406" spans="2:4" x14ac:dyDescent="0.2">
      <c r="B406" s="14" t="s">
        <v>8</v>
      </c>
      <c r="C406" s="16" t="s">
        <v>870</v>
      </c>
      <c r="D406" s="14">
        <f>VLOOKUP(C406,Master!$E$2:$K$952,7,0)</f>
        <v>64</v>
      </c>
    </row>
    <row r="407" spans="2:4" x14ac:dyDescent="0.2">
      <c r="B407" s="14" t="s">
        <v>8</v>
      </c>
      <c r="C407" s="15" t="s">
        <v>871</v>
      </c>
      <c r="D407" s="14">
        <f>VLOOKUP(C407,Master!$E$2:$K$952,7,0)</f>
        <v>64</v>
      </c>
    </row>
    <row r="408" spans="2:4" x14ac:dyDescent="0.2">
      <c r="B408" s="14" t="s">
        <v>8</v>
      </c>
      <c r="C408" s="16" t="s">
        <v>872</v>
      </c>
      <c r="D408" s="14">
        <f>VLOOKUP(C408,Master!$E$2:$K$952,7,0)</f>
        <v>69</v>
      </c>
    </row>
    <row r="409" spans="2:4" x14ac:dyDescent="0.2">
      <c r="B409" s="14" t="s">
        <v>8</v>
      </c>
      <c r="C409" s="15" t="s">
        <v>873</v>
      </c>
      <c r="D409" s="14">
        <f>VLOOKUP(C409,Master!$E$2:$K$952,7,0)</f>
        <v>79</v>
      </c>
    </row>
    <row r="410" spans="2:4" x14ac:dyDescent="0.2">
      <c r="B410" s="14" t="s">
        <v>8</v>
      </c>
      <c r="C410" s="16" t="s">
        <v>874</v>
      </c>
      <c r="D410" s="14">
        <f>VLOOKUP(C410,Master!$E$2:$K$952,7,0)</f>
        <v>64</v>
      </c>
    </row>
    <row r="411" spans="2:4" x14ac:dyDescent="0.2">
      <c r="B411" s="14" t="s">
        <v>8</v>
      </c>
      <c r="C411" s="15" t="s">
        <v>875</v>
      </c>
      <c r="D411" s="14">
        <f>VLOOKUP(C411,Master!$E$2:$K$952,7,0)</f>
        <v>64</v>
      </c>
    </row>
    <row r="412" spans="2:4" x14ac:dyDescent="0.2">
      <c r="B412" s="14" t="s">
        <v>8</v>
      </c>
      <c r="C412" s="16" t="s">
        <v>876</v>
      </c>
      <c r="D412" s="14">
        <f>VLOOKUP(C412,Master!$E$2:$K$952,7,0)</f>
        <v>64</v>
      </c>
    </row>
    <row r="413" spans="2:4" x14ac:dyDescent="0.2">
      <c r="B413" s="14" t="s">
        <v>8</v>
      </c>
      <c r="C413" s="15" t="s">
        <v>877</v>
      </c>
      <c r="D413" s="14">
        <f>VLOOKUP(C413,Master!$E$2:$K$952,7,0)</f>
        <v>69</v>
      </c>
    </row>
    <row r="414" spans="2:4" x14ac:dyDescent="0.2">
      <c r="B414" s="14" t="s">
        <v>8</v>
      </c>
      <c r="C414" s="16" t="s">
        <v>878</v>
      </c>
      <c r="D414" s="14">
        <f>VLOOKUP(C414,Master!$E$2:$K$952,7,0)</f>
        <v>64</v>
      </c>
    </row>
    <row r="415" spans="2:4" x14ac:dyDescent="0.2">
      <c r="B415" s="14" t="s">
        <v>8</v>
      </c>
      <c r="C415" s="15" t="s">
        <v>879</v>
      </c>
      <c r="D415" s="14">
        <f>VLOOKUP(C415,Master!$E$2:$K$952,7,0)</f>
        <v>69</v>
      </c>
    </row>
    <row r="416" spans="2:4" x14ac:dyDescent="0.2">
      <c r="B416" s="14" t="s">
        <v>8</v>
      </c>
      <c r="C416" s="16" t="s">
        <v>880</v>
      </c>
      <c r="D416" s="14">
        <f>VLOOKUP(C416,Master!$E$2:$K$952,7,0)</f>
        <v>64</v>
      </c>
    </row>
    <row r="417" spans="2:4" x14ac:dyDescent="0.2">
      <c r="B417" s="14" t="s">
        <v>8</v>
      </c>
      <c r="C417" s="15" t="s">
        <v>881</v>
      </c>
      <c r="D417" s="14">
        <f>VLOOKUP(C417,Master!$E$2:$K$952,7,0)</f>
        <v>59</v>
      </c>
    </row>
    <row r="418" spans="2:4" x14ac:dyDescent="0.2">
      <c r="B418" s="14" t="s">
        <v>8</v>
      </c>
      <c r="C418" s="16" t="s">
        <v>882</v>
      </c>
      <c r="D418" s="14">
        <f>VLOOKUP(C418,Master!$E$2:$K$952,7,0)</f>
        <v>64</v>
      </c>
    </row>
    <row r="419" spans="2:4" x14ac:dyDescent="0.2">
      <c r="B419" s="14" t="s">
        <v>8</v>
      </c>
      <c r="C419" s="15" t="s">
        <v>883</v>
      </c>
      <c r="D419" s="14">
        <f>VLOOKUP(C419,Master!$E$2:$K$952,7,0)</f>
        <v>64</v>
      </c>
    </row>
    <row r="420" spans="2:4" x14ac:dyDescent="0.2">
      <c r="B420" s="14" t="s">
        <v>8</v>
      </c>
      <c r="C420" s="16" t="s">
        <v>884</v>
      </c>
      <c r="D420" s="14">
        <f>VLOOKUP(C420,Master!$E$2:$K$952,7,0)</f>
        <v>59</v>
      </c>
    </row>
    <row r="421" spans="2:4" x14ac:dyDescent="0.2">
      <c r="B421" s="14" t="s">
        <v>8</v>
      </c>
      <c r="C421" s="15" t="s">
        <v>885</v>
      </c>
      <c r="D421" s="14">
        <f>VLOOKUP(C421,Master!$E$2:$K$952,7,0)</f>
        <v>64</v>
      </c>
    </row>
    <row r="422" spans="2:4" x14ac:dyDescent="0.2">
      <c r="B422" s="14" t="s">
        <v>8</v>
      </c>
      <c r="C422" s="16" t="s">
        <v>886</v>
      </c>
      <c r="D422" s="14">
        <f>VLOOKUP(C422,Master!$E$2:$K$952,7,0)</f>
        <v>69</v>
      </c>
    </row>
    <row r="423" spans="2:4" x14ac:dyDescent="0.2">
      <c r="B423" s="14" t="s">
        <v>8</v>
      </c>
      <c r="C423" s="15" t="s">
        <v>887</v>
      </c>
      <c r="D423" s="14">
        <f>VLOOKUP(C423,Master!$E$2:$K$952,7,0)</f>
        <v>79</v>
      </c>
    </row>
    <row r="424" spans="2:4" x14ac:dyDescent="0.2">
      <c r="B424" s="14" t="s">
        <v>8</v>
      </c>
      <c r="C424" s="16" t="s">
        <v>888</v>
      </c>
      <c r="D424" s="14">
        <f>VLOOKUP(C424,Master!$E$2:$K$952,7,0)</f>
        <v>64</v>
      </c>
    </row>
    <row r="425" spans="2:4" x14ac:dyDescent="0.2">
      <c r="B425" s="14" t="s">
        <v>8</v>
      </c>
      <c r="C425" s="15" t="s">
        <v>889</v>
      </c>
      <c r="D425" s="14">
        <f>VLOOKUP(C425,Master!$E$2:$K$952,7,0)</f>
        <v>64</v>
      </c>
    </row>
    <row r="426" spans="2:4" x14ac:dyDescent="0.2">
      <c r="B426" s="14" t="s">
        <v>8</v>
      </c>
      <c r="C426" s="16" t="s">
        <v>890</v>
      </c>
      <c r="D426" s="14">
        <f>VLOOKUP(C426,Master!$E$2:$K$952,7,0)</f>
        <v>59</v>
      </c>
    </row>
    <row r="427" spans="2:4" x14ac:dyDescent="0.2">
      <c r="B427" s="14" t="s">
        <v>8</v>
      </c>
      <c r="C427" s="15" t="s">
        <v>891</v>
      </c>
      <c r="D427" s="14">
        <f>VLOOKUP(C427,Master!$E$2:$K$952,7,0)</f>
        <v>69</v>
      </c>
    </row>
    <row r="428" spans="2:4" x14ac:dyDescent="0.2">
      <c r="B428" s="14" t="s">
        <v>8</v>
      </c>
      <c r="C428" s="16" t="s">
        <v>892</v>
      </c>
      <c r="D428" s="14">
        <f>VLOOKUP(C428,Master!$E$2:$K$952,7,0)</f>
        <v>69</v>
      </c>
    </row>
    <row r="429" spans="2:4" x14ac:dyDescent="0.2">
      <c r="B429" s="14" t="s">
        <v>8</v>
      </c>
      <c r="C429" s="15" t="s">
        <v>893</v>
      </c>
      <c r="D429" s="14">
        <f>VLOOKUP(C429,Master!$E$2:$K$952,7,0)</f>
        <v>64</v>
      </c>
    </row>
    <row r="430" spans="2:4" x14ac:dyDescent="0.2">
      <c r="B430" s="14" t="s">
        <v>8</v>
      </c>
      <c r="C430" s="16" t="s">
        <v>894</v>
      </c>
      <c r="D430" s="14">
        <f>VLOOKUP(C430,Master!$E$2:$K$952,7,0)</f>
        <v>64</v>
      </c>
    </row>
    <row r="431" spans="2:4" x14ac:dyDescent="0.2">
      <c r="B431" s="14" t="s">
        <v>8</v>
      </c>
      <c r="C431" s="15" t="s">
        <v>895</v>
      </c>
      <c r="D431" s="14">
        <f>VLOOKUP(C431,Master!$E$2:$K$952,7,0)</f>
        <v>59</v>
      </c>
    </row>
    <row r="432" spans="2:4" x14ac:dyDescent="0.2">
      <c r="B432" s="14" t="s">
        <v>8</v>
      </c>
      <c r="C432" s="16" t="s">
        <v>896</v>
      </c>
      <c r="D432" s="14">
        <f>VLOOKUP(C432,Master!$E$2:$K$952,7,0)</f>
        <v>64</v>
      </c>
    </row>
    <row r="433" spans="2:4" x14ac:dyDescent="0.2">
      <c r="B433" s="14" t="s">
        <v>8</v>
      </c>
      <c r="C433" s="15" t="s">
        <v>897</v>
      </c>
      <c r="D433" s="14">
        <f>VLOOKUP(C433,Master!$E$2:$K$952,7,0)</f>
        <v>64</v>
      </c>
    </row>
    <row r="434" spans="2:4" x14ac:dyDescent="0.2">
      <c r="B434" s="14" t="s">
        <v>8</v>
      </c>
      <c r="C434" s="16" t="s">
        <v>898</v>
      </c>
      <c r="D434" s="14">
        <f>VLOOKUP(C434,Master!$E$2:$K$952,7,0)</f>
        <v>64</v>
      </c>
    </row>
    <row r="435" spans="2:4" x14ac:dyDescent="0.2">
      <c r="B435" s="14" t="s">
        <v>8</v>
      </c>
      <c r="C435" s="15" t="s">
        <v>899</v>
      </c>
      <c r="D435" s="14">
        <f>VLOOKUP(C435,Master!$E$2:$K$952,7,0)</f>
        <v>69</v>
      </c>
    </row>
    <row r="436" spans="2:4" x14ac:dyDescent="0.2">
      <c r="B436" s="14" t="s">
        <v>8</v>
      </c>
      <c r="C436" s="16" t="s">
        <v>900</v>
      </c>
      <c r="D436" s="14">
        <f>VLOOKUP(C436,Master!$E$2:$K$952,7,0)</f>
        <v>79</v>
      </c>
    </row>
    <row r="437" spans="2:4" x14ac:dyDescent="0.2">
      <c r="B437" s="14" t="s">
        <v>8</v>
      </c>
      <c r="C437" s="15" t="s">
        <v>901</v>
      </c>
      <c r="D437" s="14">
        <f>VLOOKUP(C437,Master!$E$2:$K$952,7,0)</f>
        <v>69</v>
      </c>
    </row>
    <row r="438" spans="2:4" x14ac:dyDescent="0.2">
      <c r="B438" s="14" t="s">
        <v>8</v>
      </c>
      <c r="C438" s="16" t="s">
        <v>902</v>
      </c>
      <c r="D438" s="14">
        <f>VLOOKUP(C438,Master!$E$2:$K$952,7,0)</f>
        <v>79</v>
      </c>
    </row>
    <row r="439" spans="2:4" x14ac:dyDescent="0.2">
      <c r="B439" s="14" t="s">
        <v>8</v>
      </c>
      <c r="C439" s="15" t="s">
        <v>903</v>
      </c>
      <c r="D439" s="14">
        <f>VLOOKUP(C439,Master!$E$2:$K$952,7,0)</f>
        <v>64</v>
      </c>
    </row>
    <row r="440" spans="2:4" x14ac:dyDescent="0.2">
      <c r="B440" s="14" t="s">
        <v>8</v>
      </c>
      <c r="C440" s="16" t="s">
        <v>904</v>
      </c>
      <c r="D440" s="14">
        <f>VLOOKUP(C440,Master!$E$2:$K$952,7,0)</f>
        <v>74</v>
      </c>
    </row>
    <row r="441" spans="2:4" x14ac:dyDescent="0.2">
      <c r="B441" s="14" t="s">
        <v>8</v>
      </c>
      <c r="C441" s="15" t="s">
        <v>905</v>
      </c>
      <c r="D441" s="14">
        <f>VLOOKUP(C441,Master!$E$2:$K$952,7,0)</f>
        <v>74</v>
      </c>
    </row>
    <row r="442" spans="2:4" x14ac:dyDescent="0.2">
      <c r="B442" s="14" t="s">
        <v>8</v>
      </c>
      <c r="C442" s="16" t="s">
        <v>906</v>
      </c>
      <c r="D442" s="14">
        <f>VLOOKUP(C442,Master!$E$2:$K$952,7,0)</f>
        <v>74</v>
      </c>
    </row>
    <row r="443" spans="2:4" x14ac:dyDescent="0.2">
      <c r="B443" s="14" t="s">
        <v>8</v>
      </c>
      <c r="C443" s="15" t="s">
        <v>907</v>
      </c>
      <c r="D443" s="14">
        <f>VLOOKUP(C443,Master!$E$2:$K$952,7,0)</f>
        <v>74</v>
      </c>
    </row>
    <row r="444" spans="2:4" x14ac:dyDescent="0.2">
      <c r="B444" s="14" t="s">
        <v>8</v>
      </c>
      <c r="C444" s="16" t="s">
        <v>908</v>
      </c>
      <c r="D444" s="14">
        <f>VLOOKUP(C444,Master!$E$2:$K$952,7,0)</f>
        <v>69</v>
      </c>
    </row>
    <row r="445" spans="2:4" x14ac:dyDescent="0.2">
      <c r="B445" s="14" t="s">
        <v>8</v>
      </c>
      <c r="C445" s="15" t="s">
        <v>909</v>
      </c>
      <c r="D445" s="14">
        <f>VLOOKUP(C445,Master!$E$2:$K$952,7,0)</f>
        <v>79</v>
      </c>
    </row>
    <row r="446" spans="2:4" x14ac:dyDescent="0.2">
      <c r="B446" s="14" t="s">
        <v>8</v>
      </c>
      <c r="C446" s="16" t="s">
        <v>910</v>
      </c>
      <c r="D446" s="14">
        <f>VLOOKUP(C446,Master!$E$2:$K$952,7,0)</f>
        <v>74</v>
      </c>
    </row>
    <row r="447" spans="2:4" x14ac:dyDescent="0.2">
      <c r="B447" s="14" t="s">
        <v>8</v>
      </c>
      <c r="C447" s="15" t="s">
        <v>911</v>
      </c>
      <c r="D447" s="14">
        <f>VLOOKUP(C447,Master!$E$2:$K$952,7,0)</f>
        <v>69</v>
      </c>
    </row>
    <row r="448" spans="2:4" x14ac:dyDescent="0.2">
      <c r="B448" s="14" t="s">
        <v>8</v>
      </c>
      <c r="C448" s="16" t="s">
        <v>912</v>
      </c>
      <c r="D448" s="14">
        <f>VLOOKUP(C448,Master!$E$2:$K$952,7,0)</f>
        <v>74</v>
      </c>
    </row>
    <row r="449" spans="2:4" x14ac:dyDescent="0.2">
      <c r="B449" s="14" t="s">
        <v>8</v>
      </c>
      <c r="C449" s="15" t="s">
        <v>913</v>
      </c>
      <c r="D449" s="14">
        <f>VLOOKUP(C449,Master!$E$2:$K$952,7,0)</f>
        <v>64</v>
      </c>
    </row>
    <row r="450" spans="2:4" x14ac:dyDescent="0.2">
      <c r="B450" s="14" t="s">
        <v>8</v>
      </c>
      <c r="C450" s="16" t="s">
        <v>914</v>
      </c>
      <c r="D450" s="14">
        <f>VLOOKUP(C450,Master!$E$2:$K$952,7,0)</f>
        <v>64</v>
      </c>
    </row>
    <row r="451" spans="2:4" x14ac:dyDescent="0.2">
      <c r="B451" s="14" t="s">
        <v>8</v>
      </c>
      <c r="C451" s="15" t="s">
        <v>915</v>
      </c>
      <c r="D451" s="14">
        <f>VLOOKUP(C451,Master!$E$2:$K$952,7,0)</f>
        <v>74</v>
      </c>
    </row>
    <row r="452" spans="2:4" x14ac:dyDescent="0.2">
      <c r="B452" s="14" t="s">
        <v>8</v>
      </c>
      <c r="C452" s="16" t="s">
        <v>916</v>
      </c>
      <c r="D452" s="14">
        <f>VLOOKUP(C452,Master!$E$2:$K$952,7,0)</f>
        <v>59</v>
      </c>
    </row>
    <row r="453" spans="2:4" x14ac:dyDescent="0.2">
      <c r="B453" s="14" t="s">
        <v>8</v>
      </c>
      <c r="C453" s="15" t="s">
        <v>917</v>
      </c>
      <c r="D453" s="14">
        <f>VLOOKUP(C453,Master!$E$2:$K$952,7,0)</f>
        <v>74</v>
      </c>
    </row>
    <row r="454" spans="2:4" x14ac:dyDescent="0.2">
      <c r="B454" s="14" t="s">
        <v>8</v>
      </c>
      <c r="C454" s="16" t="s">
        <v>918</v>
      </c>
      <c r="D454" s="14">
        <f>VLOOKUP(C454,Master!$E$2:$K$952,7,0)</f>
        <v>64</v>
      </c>
    </row>
    <row r="455" spans="2:4" x14ac:dyDescent="0.2">
      <c r="B455" s="14" t="s">
        <v>8</v>
      </c>
      <c r="C455" s="15" t="s">
        <v>919</v>
      </c>
      <c r="D455" s="14">
        <f>VLOOKUP(C455,Master!$E$2:$K$952,7,0)</f>
        <v>69</v>
      </c>
    </row>
    <row r="456" spans="2:4" x14ac:dyDescent="0.2">
      <c r="B456" s="14" t="s">
        <v>8</v>
      </c>
      <c r="C456" s="16" t="s">
        <v>920</v>
      </c>
      <c r="D456" s="14">
        <f>VLOOKUP(C456,Master!$E$2:$K$952,7,0)</f>
        <v>79</v>
      </c>
    </row>
    <row r="473" spans="3:3" x14ac:dyDescent="0.2">
      <c r="C473" s="8"/>
    </row>
  </sheetData>
  <sheetProtection algorithmName="SHA-512" hashValue="/6ZRNABtNi3HX3rfaAwAgerWOO97GfgtSqI3VYeBBwB8p/YdEf4T5sLN32Qu+PqmaX6g2SYKZ3Ed1J2eUK7oHA==" saltValue="kFZS+uPlyrQQAFflTXcBpA==" spinCount="100000" sheet="1" objects="1" scenarios="1" selectLockedCells="1"/>
  <sortState ref="A156:D820">
    <sortCondition ref="B15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workbookViewId="0">
      <selection activeCell="D4" sqref="D4"/>
    </sheetView>
  </sheetViews>
  <sheetFormatPr defaultColWidth="8.85546875" defaultRowHeight="12.75" x14ac:dyDescent="0.2"/>
  <cols>
    <col min="1" max="1" width="1.7109375" style="1" customWidth="1"/>
    <col min="2" max="2" width="6.7109375" style="1" bestFit="1" customWidth="1"/>
    <col min="3" max="3" width="41.140625" style="1" customWidth="1"/>
    <col min="4" max="4" width="7.7109375" style="1" bestFit="1" customWidth="1"/>
    <col min="5" max="5" width="22" style="1" customWidth="1"/>
    <col min="6" max="6" width="26.5703125" style="1" bestFit="1" customWidth="1"/>
    <col min="7" max="7" width="19" style="1" bestFit="1" customWidth="1"/>
    <col min="8" max="9" width="27.42578125" style="1" bestFit="1" customWidth="1"/>
    <col min="10" max="10" width="22.85546875" style="1" customWidth="1"/>
    <col min="11" max="16384" width="8.85546875" style="1"/>
  </cols>
  <sheetData>
    <row r="1" spans="2:10" ht="13.5" thickBot="1" x14ac:dyDescent="0.25"/>
    <row r="2" spans="2:10" ht="21" thickBot="1" x14ac:dyDescent="0.35">
      <c r="B2" s="30"/>
      <c r="C2" s="83" t="s">
        <v>944</v>
      </c>
      <c r="D2" s="84"/>
      <c r="E2" s="84"/>
      <c r="F2" s="84"/>
      <c r="G2" s="84"/>
      <c r="H2" s="84"/>
      <c r="I2" s="85"/>
    </row>
    <row r="3" spans="2:10" ht="13.5" thickBot="1" x14ac:dyDescent="0.25">
      <c r="C3" s="49"/>
      <c r="D3" s="50"/>
      <c r="E3" s="50"/>
      <c r="F3" s="50"/>
      <c r="G3" s="50"/>
      <c r="H3" s="50"/>
      <c r="I3" s="51"/>
    </row>
    <row r="4" spans="2:10" ht="13.5" thickBot="1" x14ac:dyDescent="0.25">
      <c r="C4" s="59" t="s">
        <v>925</v>
      </c>
      <c r="D4" s="3">
        <v>1</v>
      </c>
      <c r="E4" s="26"/>
      <c r="F4" s="29" t="s">
        <v>617</v>
      </c>
      <c r="G4" s="81" t="s">
        <v>618</v>
      </c>
      <c r="H4" s="82"/>
      <c r="I4" s="32"/>
    </row>
    <row r="5" spans="2:10" ht="13.5" thickBot="1" x14ac:dyDescent="0.25">
      <c r="B5" s="8"/>
      <c r="C5" s="31"/>
      <c r="D5" s="25"/>
      <c r="E5" s="25"/>
      <c r="F5" s="25"/>
      <c r="G5" s="25"/>
      <c r="H5" s="25"/>
      <c r="I5" s="32"/>
    </row>
    <row r="6" spans="2:10" ht="13.5" thickBot="1" x14ac:dyDescent="0.25">
      <c r="C6" s="59" t="s">
        <v>926</v>
      </c>
      <c r="D6" s="3">
        <v>1</v>
      </c>
      <c r="E6" s="26"/>
      <c r="F6" s="29" t="s">
        <v>927</v>
      </c>
      <c r="G6" s="3">
        <v>32</v>
      </c>
      <c r="H6" s="25"/>
      <c r="I6" s="32"/>
    </row>
    <row r="7" spans="2:10" ht="13.5" thickBot="1" x14ac:dyDescent="0.25">
      <c r="C7" s="31"/>
      <c r="D7" s="25"/>
      <c r="E7" s="25"/>
      <c r="F7" s="25"/>
      <c r="G7" s="25"/>
      <c r="H7" s="25"/>
      <c r="I7" s="32"/>
    </row>
    <row r="8" spans="2:10" ht="13.5" thickBot="1" x14ac:dyDescent="0.25">
      <c r="C8" s="31"/>
      <c r="D8" s="25"/>
      <c r="E8" s="26"/>
      <c r="F8" s="61" t="s">
        <v>928</v>
      </c>
      <c r="G8" s="4">
        <v>2</v>
      </c>
      <c r="H8" s="25"/>
      <c r="I8" s="32"/>
    </row>
    <row r="9" spans="2:10" ht="13.5" thickBot="1" x14ac:dyDescent="0.25">
      <c r="C9" s="31"/>
      <c r="D9" s="25"/>
      <c r="E9" s="25"/>
      <c r="F9" s="25"/>
      <c r="G9" s="25"/>
      <c r="H9" s="25"/>
      <c r="I9" s="32"/>
    </row>
    <row r="10" spans="2:10" ht="13.5" thickBot="1" x14ac:dyDescent="0.25">
      <c r="B10" s="25"/>
      <c r="C10" s="31"/>
      <c r="D10" s="25"/>
      <c r="E10" s="25"/>
      <c r="F10" s="78" t="s">
        <v>945</v>
      </c>
      <c r="G10" s="79"/>
      <c r="H10" s="79"/>
      <c r="I10" s="80"/>
    </row>
    <row r="11" spans="2:10" ht="13.5" thickBot="1" x14ac:dyDescent="0.25">
      <c r="B11" s="27"/>
      <c r="C11" s="52"/>
      <c r="D11" s="27"/>
      <c r="E11" s="27"/>
      <c r="F11" s="56" t="s">
        <v>929</v>
      </c>
      <c r="G11" s="56" t="s">
        <v>930</v>
      </c>
      <c r="H11" s="56" t="s">
        <v>931</v>
      </c>
      <c r="I11" s="35" t="s">
        <v>932</v>
      </c>
    </row>
    <row r="12" spans="2:10" ht="13.5" thickBot="1" x14ac:dyDescent="0.25">
      <c r="B12" s="28"/>
      <c r="C12" s="33"/>
      <c r="D12" s="28"/>
      <c r="E12" s="28"/>
      <c r="F12" s="57" t="str">
        <f>IFERROR(VLOOKUP(1&amp;G4,Master!B1:J1098,8,0),"")</f>
        <v xml:space="preserve"> - </v>
      </c>
      <c r="G12" s="57" t="str">
        <f>IFERROR(VLOOKUP(2&amp;G4,Master!B1:J1098,8,0),"")</f>
        <v/>
      </c>
      <c r="H12" s="57" t="str">
        <f>IFERROR(VLOOKUP(3&amp;G4,Master!B1:J1098,8,0),"")</f>
        <v/>
      </c>
      <c r="I12" s="63" t="str">
        <f>IFERROR(VLOOKUP(4&amp;G4,Master!B1:J1098,8,0),"")</f>
        <v/>
      </c>
      <c r="J12" s="5"/>
    </row>
    <row r="13" spans="2:10" ht="13.5" thickBot="1" x14ac:dyDescent="0.25">
      <c r="B13" s="28"/>
      <c r="C13" s="59" t="s">
        <v>938</v>
      </c>
      <c r="D13" s="60">
        <f>VLOOKUP(G4,DESTINATION!C1:D5000,2,0)</f>
        <v>69</v>
      </c>
      <c r="E13" s="28"/>
      <c r="F13" s="58">
        <f>IFERROR(VLOOKUP(1&amp;G4,Master!B1:J1098,9,0),"")</f>
        <v>123</v>
      </c>
      <c r="G13" s="58" t="str">
        <f>IFERROR(VLOOKUP(2&amp;G4,Master!B1:J1098,9,0),"")</f>
        <v/>
      </c>
      <c r="H13" s="58" t="str">
        <f>IFERROR(VLOOKUP(3&amp;G4,Master!B1:J1098,9,0),"")</f>
        <v/>
      </c>
      <c r="I13" s="64" t="str">
        <f>IFERROR(VLOOKUP(4&amp;G4,Master!B1:J1098,9,0),"")</f>
        <v/>
      </c>
    </row>
    <row r="14" spans="2:10" ht="13.5" thickBot="1" x14ac:dyDescent="0.25">
      <c r="B14" s="28"/>
      <c r="C14" s="53"/>
      <c r="D14" s="54"/>
      <c r="E14" s="62"/>
      <c r="F14" s="54"/>
      <c r="G14" s="54"/>
      <c r="H14" s="54"/>
      <c r="I14" s="55"/>
    </row>
    <row r="15" spans="2:10" ht="13.5" thickBot="1" x14ac:dyDescent="0.25">
      <c r="B15" s="28"/>
      <c r="C15" s="73" t="s">
        <v>924</v>
      </c>
      <c r="D15" s="73" t="s">
        <v>923</v>
      </c>
      <c r="E15" s="73" t="s">
        <v>933</v>
      </c>
      <c r="F15" s="74" t="s">
        <v>934</v>
      </c>
      <c r="G15" s="73" t="s">
        <v>935</v>
      </c>
      <c r="H15" s="73" t="s">
        <v>936</v>
      </c>
      <c r="I15" s="7" t="s">
        <v>937</v>
      </c>
    </row>
    <row r="16" spans="2:10" x14ac:dyDescent="0.2">
      <c r="B16" s="28"/>
      <c r="C16" s="68" t="s">
        <v>939</v>
      </c>
      <c r="D16" s="69">
        <v>1</v>
      </c>
      <c r="E16" s="70">
        <f>((G6-2)*D13*D4)+(D13*2*0.75)</f>
        <v>2173.5</v>
      </c>
      <c r="F16" s="71">
        <f>F13*$G$6*$G$8</f>
        <v>7872</v>
      </c>
      <c r="G16" s="71" t="e">
        <f>N(G13*$G$6*$G$8)</f>
        <v>#VALUE!</v>
      </c>
      <c r="H16" s="71" t="e">
        <f>H13*$G$6*$G$8</f>
        <v>#VALUE!</v>
      </c>
      <c r="I16" s="72" t="e">
        <f>I13*$G$6*$G$8</f>
        <v>#VALUE!</v>
      </c>
    </row>
    <row r="17" spans="2:9" s="6" customFormat="1" x14ac:dyDescent="0.2">
      <c r="B17" s="29"/>
      <c r="C17" s="43" t="s">
        <v>940</v>
      </c>
      <c r="D17" s="37">
        <v>0.6</v>
      </c>
      <c r="E17" s="38">
        <f>(G6)*D17*D13*D6</f>
        <v>1324.8</v>
      </c>
      <c r="F17" s="39"/>
      <c r="G17" s="39"/>
      <c r="H17" s="39"/>
      <c r="I17" s="65"/>
    </row>
    <row r="18" spans="2:9" s="6" customFormat="1" x14ac:dyDescent="0.2">
      <c r="B18" s="29"/>
      <c r="C18" s="43" t="s">
        <v>941</v>
      </c>
      <c r="D18" s="37">
        <v>0.5</v>
      </c>
      <c r="E18" s="38">
        <f>IF(G6&gt;30,(G6-30)*D18*D13*D4,"")</f>
        <v>69</v>
      </c>
      <c r="F18" s="40"/>
      <c r="G18" s="40"/>
      <c r="H18" s="40"/>
      <c r="I18" s="66"/>
    </row>
    <row r="19" spans="2:9" s="6" customFormat="1" x14ac:dyDescent="0.2">
      <c r="B19" s="29"/>
      <c r="C19" s="43" t="s">
        <v>942</v>
      </c>
      <c r="D19" s="37">
        <v>0.3</v>
      </c>
      <c r="E19" s="38">
        <f>IF(G6&gt;30,(G6-30)*D19*D13*D6,"")</f>
        <v>41.4</v>
      </c>
      <c r="F19" s="40"/>
      <c r="G19" s="40"/>
      <c r="H19" s="40"/>
      <c r="I19" s="66"/>
    </row>
    <row r="20" spans="2:9" x14ac:dyDescent="0.2">
      <c r="B20" s="28"/>
      <c r="C20" s="43"/>
      <c r="D20" s="36"/>
      <c r="E20" s="36"/>
      <c r="F20" s="40"/>
      <c r="G20" s="40"/>
      <c r="H20" s="40"/>
      <c r="I20" s="66"/>
    </row>
    <row r="21" spans="2:9" x14ac:dyDescent="0.2">
      <c r="B21" s="28"/>
      <c r="C21" s="44" t="s">
        <v>922</v>
      </c>
      <c r="D21" s="41"/>
      <c r="E21" s="42">
        <f>SUM(E16:E20)</f>
        <v>3608.7000000000003</v>
      </c>
      <c r="F21" s="42">
        <f>SUM(F16:F20)</f>
        <v>7872</v>
      </c>
      <c r="G21" s="42" t="e">
        <f t="shared" ref="G21:I21" si="0">SUM(G16:G20)</f>
        <v>#VALUE!</v>
      </c>
      <c r="H21" s="42" t="e">
        <f t="shared" si="0"/>
        <v>#VALUE!</v>
      </c>
      <c r="I21" s="67" t="e">
        <f t="shared" si="0"/>
        <v>#VALUE!</v>
      </c>
    </row>
    <row r="22" spans="2:9" x14ac:dyDescent="0.2">
      <c r="B22" s="28"/>
      <c r="C22" s="44"/>
      <c r="D22" s="41"/>
      <c r="E22" s="42"/>
      <c r="F22" s="42"/>
      <c r="G22" s="42"/>
      <c r="H22" s="42"/>
      <c r="I22" s="67"/>
    </row>
    <row r="23" spans="2:9" ht="13.5" thickBot="1" x14ac:dyDescent="0.25">
      <c r="B23" s="28"/>
      <c r="C23" s="45" t="s">
        <v>943</v>
      </c>
      <c r="D23" s="46"/>
      <c r="E23" s="47"/>
      <c r="F23" s="47">
        <f>SUM($E$21:F21)</f>
        <v>11480.7</v>
      </c>
      <c r="G23" s="47" t="e">
        <f>SUM($E$21+G21)</f>
        <v>#VALUE!</v>
      </c>
      <c r="H23" s="47" t="e">
        <f>SUM($E$21+H21)</f>
        <v>#VALUE!</v>
      </c>
      <c r="I23" s="48" t="e">
        <f>SUM($E$21+I21)</f>
        <v>#VALUE!</v>
      </c>
    </row>
    <row r="24" spans="2:9" x14ac:dyDescent="0.2">
      <c r="B24" s="28"/>
      <c r="C24" s="28"/>
      <c r="D24" s="28"/>
      <c r="E24" s="28"/>
      <c r="F24" s="34"/>
    </row>
    <row r="25" spans="2:9" ht="13.5" thickBot="1" x14ac:dyDescent="0.25">
      <c r="B25" s="28"/>
      <c r="C25" s="28"/>
      <c r="D25" s="28"/>
      <c r="E25" s="28"/>
      <c r="F25" s="34"/>
    </row>
    <row r="26" spans="2:9" ht="15.75" thickBot="1" x14ac:dyDescent="0.25">
      <c r="B26" s="28"/>
      <c r="C26" s="75" t="s">
        <v>946</v>
      </c>
      <c r="D26" s="76"/>
      <c r="E26" s="77"/>
      <c r="F26" s="34"/>
    </row>
    <row r="27" spans="2:9" x14ac:dyDescent="0.2">
      <c r="B27" s="28"/>
      <c r="C27" s="28"/>
      <c r="D27" s="28"/>
      <c r="E27" s="28"/>
      <c r="F27" s="34"/>
    </row>
    <row r="28" spans="2:9" x14ac:dyDescent="0.2">
      <c r="B28" s="28"/>
      <c r="C28" s="28"/>
      <c r="D28" s="28"/>
      <c r="E28" s="28"/>
      <c r="F28" s="34"/>
    </row>
    <row r="29" spans="2:9" x14ac:dyDescent="0.2">
      <c r="B29" s="28"/>
      <c r="C29" s="28"/>
      <c r="D29" s="28"/>
      <c r="E29" s="28"/>
      <c r="F29" s="34"/>
    </row>
    <row r="30" spans="2:9" x14ac:dyDescent="0.2">
      <c r="B30" s="28"/>
      <c r="C30" s="28"/>
      <c r="D30" s="28"/>
      <c r="E30" s="28"/>
      <c r="F30" s="34"/>
    </row>
    <row r="31" spans="2:9" x14ac:dyDescent="0.2">
      <c r="B31" s="28"/>
      <c r="C31" s="28"/>
      <c r="D31" s="28"/>
      <c r="E31" s="28"/>
      <c r="F31" s="34"/>
    </row>
    <row r="32" spans="2:9" x14ac:dyDescent="0.2">
      <c r="B32" s="26"/>
      <c r="C32" s="28"/>
      <c r="D32" s="28"/>
      <c r="E32" s="28"/>
      <c r="F32" s="34"/>
    </row>
    <row r="33" spans="2:6" x14ac:dyDescent="0.2">
      <c r="B33" s="26"/>
      <c r="C33" s="28"/>
      <c r="D33" s="28"/>
      <c r="E33" s="28"/>
      <c r="F33" s="34"/>
    </row>
    <row r="34" spans="2:6" x14ac:dyDescent="0.2">
      <c r="B34" s="26"/>
      <c r="C34" s="28"/>
      <c r="D34" s="28"/>
      <c r="E34" s="28"/>
      <c r="F34" s="34"/>
    </row>
    <row r="35" spans="2:6" x14ac:dyDescent="0.2">
      <c r="B35" s="26"/>
      <c r="C35" s="28"/>
      <c r="D35" s="28"/>
      <c r="E35" s="28"/>
      <c r="F35" s="34"/>
    </row>
    <row r="36" spans="2:6" x14ac:dyDescent="0.2">
      <c r="B36" s="26"/>
      <c r="C36" s="28"/>
      <c r="D36" s="28"/>
      <c r="E36" s="28"/>
      <c r="F36" s="34"/>
    </row>
    <row r="37" spans="2:6" x14ac:dyDescent="0.2">
      <c r="B37" s="26"/>
      <c r="C37" s="28"/>
      <c r="D37" s="28"/>
      <c r="E37" s="28"/>
      <c r="F37" s="34"/>
    </row>
    <row r="38" spans="2:6" hidden="1" x14ac:dyDescent="0.2">
      <c r="B38" s="26"/>
      <c r="C38" s="2" t="s">
        <v>613</v>
      </c>
      <c r="D38" s="2"/>
      <c r="E38" s="2"/>
    </row>
    <row r="39" spans="2:6" ht="15.75" hidden="1" x14ac:dyDescent="0.3">
      <c r="B39" s="26"/>
      <c r="C39" s="2" t="s">
        <v>615</v>
      </c>
      <c r="D39" s="2"/>
      <c r="E39" s="2"/>
    </row>
    <row r="40" spans="2:6" hidden="1" x14ac:dyDescent="0.2">
      <c r="B40" s="26"/>
      <c r="C40" s="2"/>
      <c r="D40" s="2"/>
      <c r="E40" s="2"/>
    </row>
    <row r="41" spans="2:6" hidden="1" x14ac:dyDescent="0.2">
      <c r="B41" s="26"/>
      <c r="C41" s="2" t="s">
        <v>614</v>
      </c>
      <c r="D41" s="2"/>
      <c r="E41" s="2"/>
    </row>
    <row r="42" spans="2:6" ht="15.75" hidden="1" x14ac:dyDescent="0.3">
      <c r="B42" s="26"/>
      <c r="C42" s="2" t="s">
        <v>616</v>
      </c>
      <c r="D42" s="2"/>
      <c r="E42" s="2"/>
    </row>
    <row r="43" spans="2:6" hidden="1" x14ac:dyDescent="0.2">
      <c r="B43" s="26"/>
      <c r="C43" s="2"/>
      <c r="D43" s="2"/>
      <c r="E43" s="2"/>
    </row>
    <row r="44" spans="2:6" x14ac:dyDescent="0.2">
      <c r="B44" s="26"/>
      <c r="C44" s="2"/>
      <c r="D44" s="2"/>
      <c r="E44" s="2"/>
    </row>
    <row r="45" spans="2:6" x14ac:dyDescent="0.2">
      <c r="B45" s="26"/>
      <c r="C45" s="2"/>
      <c r="D45" s="2"/>
      <c r="E45" s="2"/>
    </row>
    <row r="46" spans="2:6" x14ac:dyDescent="0.2">
      <c r="B46" s="26"/>
      <c r="C46" s="2"/>
      <c r="D46" s="2"/>
      <c r="E46" s="2"/>
    </row>
    <row r="47" spans="2:6" x14ac:dyDescent="0.2">
      <c r="B47" s="26"/>
      <c r="C47" s="2"/>
      <c r="D47" s="2"/>
      <c r="E47" s="2"/>
    </row>
    <row r="48" spans="2:6" x14ac:dyDescent="0.2">
      <c r="B48" s="26"/>
      <c r="C48" s="2"/>
      <c r="D48" s="2"/>
      <c r="E48" s="2"/>
    </row>
    <row r="49" spans="2:5" x14ac:dyDescent="0.2">
      <c r="B49" s="26"/>
      <c r="C49" s="2"/>
      <c r="D49" s="2"/>
      <c r="E49" s="2"/>
    </row>
    <row r="50" spans="2:5" x14ac:dyDescent="0.2">
      <c r="B50" s="26"/>
      <c r="C50" s="2"/>
      <c r="D50" s="2"/>
      <c r="E50" s="2"/>
    </row>
    <row r="51" spans="2:5" x14ac:dyDescent="0.2">
      <c r="B51" s="26"/>
      <c r="C51" s="2"/>
      <c r="D51" s="2"/>
      <c r="E51" s="2"/>
    </row>
    <row r="52" spans="2:5" x14ac:dyDescent="0.2">
      <c r="B52" s="26"/>
      <c r="C52" s="2"/>
      <c r="D52" s="2"/>
      <c r="E52" s="2"/>
    </row>
    <row r="53" spans="2:5" x14ac:dyDescent="0.2">
      <c r="B53" s="26"/>
      <c r="C53" s="2"/>
      <c r="D53" s="2"/>
      <c r="E53" s="2"/>
    </row>
    <row r="54" spans="2:5" x14ac:dyDescent="0.2">
      <c r="B54" s="26"/>
      <c r="C54" s="2"/>
      <c r="D54" s="2"/>
      <c r="E54" s="2"/>
    </row>
    <row r="55" spans="2:5" x14ac:dyDescent="0.2">
      <c r="B55" s="26"/>
      <c r="C55" s="2"/>
      <c r="D55" s="2"/>
      <c r="E55" s="2"/>
    </row>
    <row r="56" spans="2:5" x14ac:dyDescent="0.2">
      <c r="B56" s="26"/>
      <c r="C56" s="2"/>
      <c r="D56" s="2"/>
      <c r="E56" s="2"/>
    </row>
    <row r="57" spans="2:5" x14ac:dyDescent="0.2">
      <c r="B57" s="26"/>
      <c r="C57" s="2"/>
      <c r="D57" s="2"/>
      <c r="E57" s="2"/>
    </row>
    <row r="58" spans="2:5" x14ac:dyDescent="0.2">
      <c r="B58" s="2"/>
      <c r="C58" s="2"/>
      <c r="D58" s="2"/>
      <c r="E58" s="2"/>
    </row>
    <row r="59" spans="2:5" x14ac:dyDescent="0.2">
      <c r="B59" s="2"/>
      <c r="C59" s="2"/>
      <c r="D59" s="2"/>
      <c r="E59" s="2"/>
    </row>
    <row r="60" spans="2:5" x14ac:dyDescent="0.2">
      <c r="B60" s="2"/>
      <c r="C60" s="2"/>
      <c r="D60" s="2"/>
      <c r="E60" s="2"/>
    </row>
    <row r="61" spans="2:5" x14ac:dyDescent="0.2">
      <c r="C61" s="2"/>
      <c r="D61" s="2"/>
      <c r="E61" s="2"/>
    </row>
    <row r="62" spans="2:5" x14ac:dyDescent="0.2">
      <c r="C62" s="2"/>
      <c r="D62" s="2"/>
      <c r="E62" s="2"/>
    </row>
    <row r="63" spans="2:5" x14ac:dyDescent="0.2">
      <c r="C63" s="2"/>
      <c r="D63" s="2"/>
      <c r="E63" s="2"/>
    </row>
    <row r="64" spans="2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</sheetData>
  <sheetProtection algorithmName="SHA-512" hashValue="VeLhwe2rkkeCHQWx7ga6kJ2DgNpuGNMieIuVP2e9FVP9kSWPG5/Qbph0wedTZw7fhvEseaaN+EjIbVpsHG+Vhg==" saltValue="4k2AzUmOyTbgbAKZNFClCQ==" spinCount="100000" sheet="1" selectLockedCells="1"/>
  <mergeCells count="4">
    <mergeCell ref="C26:E26"/>
    <mergeCell ref="F10:I10"/>
    <mergeCell ref="G4:H4"/>
    <mergeCell ref="C2:I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DESTINATION!$C$2:$C$5000</xm:f>
          </x14:formula1>
          <xm:sqref>G4:H4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DESTINATION</vt:lpstr>
      <vt:lpstr>Per-Diem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2023-07-11T20:58:36Z</dcterms:created>
  <dcterms:modified xsi:type="dcterms:W3CDTF">2023-10-23T09:49:21Z</dcterms:modified>
</cp:coreProperties>
</file>